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889" firstSheet="1" activeTab="3"/>
  </bookViews>
  <sheets>
    <sheet name="Startlist" sheetId="1" r:id="rId1"/>
    <sheet name="Startlist 2.Day" sheetId="2" r:id="rId2"/>
    <sheet name="Results Day 1" sheetId="3" r:id="rId3"/>
    <sheet name="Results" sheetId="4" r:id="rId4"/>
    <sheet name="Teams" sheetId="5" r:id="rId5"/>
    <sheet name="Winners" sheetId="6" r:id="rId6"/>
    <sheet name="Retired" sheetId="7" r:id="rId7"/>
    <sheet name="Speed" sheetId="8" r:id="rId8"/>
    <sheet name="Penalt" sheetId="9" r:id="rId9"/>
    <sheet name="Classes" sheetId="10" r:id="rId10"/>
    <sheet name="Overall result" sheetId="11" r:id="rId11"/>
    <sheet name="EE Champ" sheetId="12" r:id="rId12"/>
    <sheet name="EE Powerstage" sheetId="13" r:id="rId13"/>
    <sheet name="Dmack Trophy" sheetId="14" r:id="rId14"/>
  </sheets>
  <definedNames>
    <definedName name="_xlnm._FilterDatabase" localSheetId="11" hidden="1">'EE Champ'!$A$7:$H$105</definedName>
    <definedName name="_xlnm._FilterDatabase" localSheetId="12" hidden="1">'EE Powerstage'!$A$7:$H$66</definedName>
    <definedName name="_xlnm._FilterDatabase" localSheetId="10" hidden="1">'Overall result'!$A$7:$H$92</definedName>
    <definedName name="_xlnm._FilterDatabase" localSheetId="0" hidden="1">'Startlist'!$A$7:$I$153</definedName>
    <definedName name="_xlnm._FilterDatabase" localSheetId="1" hidden="1">'Startlist 2.Day'!$A$7:$I$143</definedName>
    <definedName name="EXCKLASS" localSheetId="9">'Classes'!$C$8:$F$17</definedName>
    <definedName name="EXCPENAL" localSheetId="8">'Penalt'!$A$16:$J$43</definedName>
    <definedName name="EXCPENAL_1" localSheetId="8">'Penalt'!#REF!</definedName>
    <definedName name="EXCPENAL_2" localSheetId="8">'Penalt'!#REF!</definedName>
    <definedName name="EXCPENAL_3" localSheetId="8">'Penalt'!#REF!</definedName>
    <definedName name="EXCPENAL_4" localSheetId="8">'Penalt'!#REF!</definedName>
    <definedName name="EXCRETIR" localSheetId="6">'Retired'!$A$10:$H$63</definedName>
    <definedName name="EXCSTART" localSheetId="11">'EE Champ'!$A$8:$J$74</definedName>
    <definedName name="EXCSTART" localSheetId="12">'EE Powerstage'!$A$8:$I$49</definedName>
    <definedName name="EXCSTART" localSheetId="10">'Overall result'!$A$8:$J$88</definedName>
    <definedName name="EXCSTART" localSheetId="0">'Startlist'!$A$8:$J$153</definedName>
    <definedName name="EXCSTART" localSheetId="1">'Startlist 2.Day'!$A$8:$J$143</definedName>
    <definedName name="EXCSTART_1" localSheetId="10">'Overall result'!$A$8:$J$74</definedName>
    <definedName name="GGG" localSheetId="3">'Results'!$A$8:$P$299</definedName>
    <definedName name="GGG" localSheetId="2">'Results Day 1'!$A$8:$I$299</definedName>
    <definedName name="_xlnm.Print_Area" localSheetId="13">'Dmack Trophy'!$A$1:$O$19</definedName>
    <definedName name="_xlnm.Print_Area" localSheetId="11">'EE Champ'!$A$1:$H$74</definedName>
    <definedName name="_xlnm.Print_Area" localSheetId="12">'EE Powerstage'!$A$1:$H$52</definedName>
    <definedName name="_xlnm.Print_Area" localSheetId="10">'Overall result'!$A$1:$H$79</definedName>
    <definedName name="_xlnm.Print_Area" localSheetId="8">'Penalt'!$A$1:$I$43</definedName>
    <definedName name="_xlnm.Print_Area" localSheetId="3">'Results'!$A$1:$O$299</definedName>
    <definedName name="_xlnm.Print_Area" localSheetId="2">'Results Day 1'!$A$1:$H$299</definedName>
    <definedName name="_xlnm.Print_Area" localSheetId="6">'Retired'!$A$1:$G$63</definedName>
    <definedName name="_xlnm.Print_Area" localSheetId="7">'Speed'!$A$1:$K$45</definedName>
    <definedName name="_xlnm.Print_Area" localSheetId="0">'Startlist'!$A$2:$I$153</definedName>
    <definedName name="_xlnm.Print_Area" localSheetId="1">'Startlist 2.Day'!$A$1:$I$143</definedName>
    <definedName name="_xlnm.Print_Area" localSheetId="4">'Teams'!$A$1:$H$183</definedName>
    <definedName name="_xlnm.Print_Area" localSheetId="5">'Winners'!$A$1:$I$67</definedName>
  </definedNames>
  <calcPr fullCalcOnLoad="1"/>
</workbook>
</file>

<file path=xl/sharedStrings.xml><?xml version="1.0" encoding="utf-8"?>
<sst xmlns="http://schemas.openxmlformats.org/spreadsheetml/2006/main" count="8819" uniqueCount="3889">
  <si>
    <t>12.52,1</t>
  </si>
  <si>
    <t xml:space="preserve">  61/7</t>
  </si>
  <si>
    <t xml:space="preserve"> 4.02,7</t>
  </si>
  <si>
    <t>13.03,3</t>
  </si>
  <si>
    <t xml:space="preserve">  63/9</t>
  </si>
  <si>
    <t xml:space="preserve">  63/10</t>
  </si>
  <si>
    <t xml:space="preserve"> 5.07,2</t>
  </si>
  <si>
    <t xml:space="preserve"> 4.04,8</t>
  </si>
  <si>
    <t>12.51,7</t>
  </si>
  <si>
    <t xml:space="preserve"> 4.04,7</t>
  </si>
  <si>
    <t>13.02,4</t>
  </si>
  <si>
    <t xml:space="preserve">  64/11</t>
  </si>
  <si>
    <t xml:space="preserve"> 5.16,2</t>
  </si>
  <si>
    <t>13.10,9</t>
  </si>
  <si>
    <t xml:space="preserve"> 5.15,0</t>
  </si>
  <si>
    <t>13.17,4</t>
  </si>
  <si>
    <t xml:space="preserve">  67/11</t>
  </si>
  <si>
    <t xml:space="preserve"> 3.54,2</t>
  </si>
  <si>
    <t>12.47,9</t>
  </si>
  <si>
    <t xml:space="preserve">  53/11</t>
  </si>
  <si>
    <t xml:space="preserve">  69/12</t>
  </si>
  <si>
    <t xml:space="preserve">  24/1</t>
  </si>
  <si>
    <t xml:space="preserve">  41/4</t>
  </si>
  <si>
    <t xml:space="preserve">  46/6</t>
  </si>
  <si>
    <t xml:space="preserve">  39/3</t>
  </si>
  <si>
    <t xml:space="preserve">  76/7</t>
  </si>
  <si>
    <t xml:space="preserve">  42/3</t>
  </si>
  <si>
    <t xml:space="preserve">  40/7</t>
  </si>
  <si>
    <t xml:space="preserve">  48/10</t>
  </si>
  <si>
    <t xml:space="preserve">  58/10</t>
  </si>
  <si>
    <t xml:space="preserve">  36/9</t>
  </si>
  <si>
    <t xml:space="preserve"> 4.55,1</t>
  </si>
  <si>
    <t>12.21,3</t>
  </si>
  <si>
    <t xml:space="preserve">  35/1</t>
  </si>
  <si>
    <t xml:space="preserve">  43/8</t>
  </si>
  <si>
    <t xml:space="preserve">  64/8</t>
  </si>
  <si>
    <t xml:space="preserve">  66/7</t>
  </si>
  <si>
    <t xml:space="preserve">  57/3</t>
  </si>
  <si>
    <t xml:space="preserve">  69/3</t>
  </si>
  <si>
    <t xml:space="preserve">  70/11</t>
  </si>
  <si>
    <t xml:space="preserve"> 3.50,1</t>
  </si>
  <si>
    <t>12.39,3</t>
  </si>
  <si>
    <t xml:space="preserve">  65/2</t>
  </si>
  <si>
    <t xml:space="preserve">  59/7</t>
  </si>
  <si>
    <t xml:space="preserve"> 5.01,8</t>
  </si>
  <si>
    <t>12.52,5</t>
  </si>
  <si>
    <t xml:space="preserve"> 3.56,7</t>
  </si>
  <si>
    <t>12.52,7</t>
  </si>
  <si>
    <t xml:space="preserve">  54/5</t>
  </si>
  <si>
    <t xml:space="preserve">  69/6</t>
  </si>
  <si>
    <t xml:space="preserve">  74/13</t>
  </si>
  <si>
    <t xml:space="preserve"> 5.02,1</t>
  </si>
  <si>
    <t xml:space="preserve"> 4.02,6</t>
  </si>
  <si>
    <t>12.49,1</t>
  </si>
  <si>
    <t xml:space="preserve">  62/8</t>
  </si>
  <si>
    <t xml:space="preserve"> 5.08,0</t>
  </si>
  <si>
    <t xml:space="preserve"> 4.06,5</t>
  </si>
  <si>
    <t>12.54,1</t>
  </si>
  <si>
    <t xml:space="preserve">  71/11</t>
  </si>
  <si>
    <t xml:space="preserve">  73/12</t>
  </si>
  <si>
    <t xml:space="preserve"> 5.09,0</t>
  </si>
  <si>
    <t xml:space="preserve"> 4.08,7</t>
  </si>
  <si>
    <t>13.12,7</t>
  </si>
  <si>
    <t xml:space="preserve">  80/15</t>
  </si>
  <si>
    <t xml:space="preserve"> 5.17,4</t>
  </si>
  <si>
    <t xml:space="preserve"> 3.58,3</t>
  </si>
  <si>
    <t>13.19,3</t>
  </si>
  <si>
    <t xml:space="preserve">  77/14</t>
  </si>
  <si>
    <t xml:space="preserve">  79/14</t>
  </si>
  <si>
    <t xml:space="preserve"> 5.18,2</t>
  </si>
  <si>
    <t xml:space="preserve"> 4.03,4</t>
  </si>
  <si>
    <t>13.23,8</t>
  </si>
  <si>
    <t xml:space="preserve"> 5.31,8</t>
  </si>
  <si>
    <t>12.57,4</t>
  </si>
  <si>
    <t xml:space="preserve"> 5.05,6</t>
  </si>
  <si>
    <t xml:space="preserve"> 3.56,5</t>
  </si>
  <si>
    <t>12.32,9</t>
  </si>
  <si>
    <t xml:space="preserve"> 1.40</t>
  </si>
  <si>
    <t xml:space="preserve">  63/12</t>
  </si>
  <si>
    <t xml:space="preserve"> 5.17,1</t>
  </si>
  <si>
    <t xml:space="preserve"> 4.13,0</t>
  </si>
  <si>
    <t>13.28,8</t>
  </si>
  <si>
    <t xml:space="preserve">  80/8</t>
  </si>
  <si>
    <t xml:space="preserve"> 5.27,2</t>
  </si>
  <si>
    <t xml:space="preserve"> 4.13,5</t>
  </si>
  <si>
    <t>13.32,2</t>
  </si>
  <si>
    <t xml:space="preserve"> 4.07,4</t>
  </si>
  <si>
    <t>12.52,8</t>
  </si>
  <si>
    <t xml:space="preserve">  78/15</t>
  </si>
  <si>
    <t xml:space="preserve">  76/12</t>
  </si>
  <si>
    <t xml:space="preserve"> 3.58,7</t>
  </si>
  <si>
    <t>12.30,8</t>
  </si>
  <si>
    <t>12.57,5</t>
  </si>
  <si>
    <t>13.51,6</t>
  </si>
  <si>
    <t xml:space="preserve">  88/17</t>
  </si>
  <si>
    <t xml:space="preserve"> 5.02,4</t>
  </si>
  <si>
    <t xml:space="preserve"> 3.48,4</t>
  </si>
  <si>
    <t>12.32,0</t>
  </si>
  <si>
    <t>13.50</t>
  </si>
  <si>
    <t xml:space="preserve">  1</t>
  </si>
  <si>
    <t>TC6</t>
  </si>
  <si>
    <t>3 min. late</t>
  </si>
  <si>
    <t>TC5</t>
  </si>
  <si>
    <t>7 min. late</t>
  </si>
  <si>
    <t xml:space="preserve"> 1.10</t>
  </si>
  <si>
    <t xml:space="preserve"> 43</t>
  </si>
  <si>
    <t>83 min. late</t>
  </si>
  <si>
    <t xml:space="preserve"> 45</t>
  </si>
  <si>
    <t>TC4</t>
  </si>
  <si>
    <t xml:space="preserve"> 80</t>
  </si>
  <si>
    <t>10 min. late</t>
  </si>
  <si>
    <t>126</t>
  </si>
  <si>
    <t>TC6A</t>
  </si>
  <si>
    <t>133</t>
  </si>
  <si>
    <t xml:space="preserve">  79/9</t>
  </si>
  <si>
    <t xml:space="preserve">  46/8</t>
  </si>
  <si>
    <t xml:space="preserve">  57/6</t>
  </si>
  <si>
    <t xml:space="preserve">  50/5</t>
  </si>
  <si>
    <t xml:space="preserve">  48/5</t>
  </si>
  <si>
    <t xml:space="preserve">  51/10</t>
  </si>
  <si>
    <t xml:space="preserve">  44/4</t>
  </si>
  <si>
    <t xml:space="preserve">  99/14</t>
  </si>
  <si>
    <t xml:space="preserve">  58/7</t>
  </si>
  <si>
    <t xml:space="preserve">  66/9</t>
  </si>
  <si>
    <t xml:space="preserve">  52/6</t>
  </si>
  <si>
    <t xml:space="preserve">  55/11</t>
  </si>
  <si>
    <t xml:space="preserve">  68/7</t>
  </si>
  <si>
    <t xml:space="preserve">  67/6</t>
  </si>
  <si>
    <t xml:space="preserve">  70/8</t>
  </si>
  <si>
    <t xml:space="preserve">  72/8</t>
  </si>
  <si>
    <t xml:space="preserve">  69/10</t>
  </si>
  <si>
    <t xml:space="preserve">  65/8</t>
  </si>
  <si>
    <t xml:space="preserve"> 5.03,8</t>
  </si>
  <si>
    <t xml:space="preserve"> 3.59,2</t>
  </si>
  <si>
    <t>12.34,7</t>
  </si>
  <si>
    <t xml:space="preserve">  74/11</t>
  </si>
  <si>
    <t xml:space="preserve">  81/14</t>
  </si>
  <si>
    <t xml:space="preserve"> 5.05,0</t>
  </si>
  <si>
    <t xml:space="preserve"> 3.56,8</t>
  </si>
  <si>
    <t>12.33,9</t>
  </si>
  <si>
    <t xml:space="preserve">  47/4</t>
  </si>
  <si>
    <t xml:space="preserve">  81/13</t>
  </si>
  <si>
    <t xml:space="preserve">  88/6</t>
  </si>
  <si>
    <t xml:space="preserve">  85/7</t>
  </si>
  <si>
    <t xml:space="preserve">  83/15</t>
  </si>
  <si>
    <t xml:space="preserve">  83/14</t>
  </si>
  <si>
    <t xml:space="preserve">  61/12</t>
  </si>
  <si>
    <t xml:space="preserve">  97/10</t>
  </si>
  <si>
    <t xml:space="preserve">  75/4</t>
  </si>
  <si>
    <t xml:space="preserve"> 5.18,1</t>
  </si>
  <si>
    <t>13.22,1</t>
  </si>
  <si>
    <t xml:space="preserve">  77/12</t>
  </si>
  <si>
    <t xml:space="preserve">  89/16</t>
  </si>
  <si>
    <t>13.14,0</t>
  </si>
  <si>
    <t xml:space="preserve">  82/5</t>
  </si>
  <si>
    <t>13.22,9</t>
  </si>
  <si>
    <t xml:space="preserve">  90/16</t>
  </si>
  <si>
    <t xml:space="preserve"> 4.08,5</t>
  </si>
  <si>
    <t>13.17,6</t>
  </si>
  <si>
    <t>BRAKES</t>
  </si>
  <si>
    <t xml:space="preserve">  87/9</t>
  </si>
  <si>
    <t xml:space="preserve">  92/10</t>
  </si>
  <si>
    <t xml:space="preserve"> 5.17,5</t>
  </si>
  <si>
    <t xml:space="preserve"> 4.15,6</t>
  </si>
  <si>
    <t>13.19,4</t>
  </si>
  <si>
    <t xml:space="preserve">  86/8</t>
  </si>
  <si>
    <t xml:space="preserve">  93/9</t>
  </si>
  <si>
    <t xml:space="preserve"> 4.10,6</t>
  </si>
  <si>
    <t>13.20,6</t>
  </si>
  <si>
    <t xml:space="preserve">  89/13</t>
  </si>
  <si>
    <t xml:space="preserve">  88/13</t>
  </si>
  <si>
    <t xml:space="preserve"> 4.12,6</t>
  </si>
  <si>
    <t>13.55,5</t>
  </si>
  <si>
    <t xml:space="preserve">  93/18</t>
  </si>
  <si>
    <t xml:space="preserve"> 5.32,4</t>
  </si>
  <si>
    <t xml:space="preserve"> 4.16,0</t>
  </si>
  <si>
    <t>13.52,5</t>
  </si>
  <si>
    <t xml:space="preserve">  95/17</t>
  </si>
  <si>
    <t xml:space="preserve"> 5.28,5</t>
  </si>
  <si>
    <t>14.14,8</t>
  </si>
  <si>
    <t xml:space="preserve">  96/9</t>
  </si>
  <si>
    <t xml:space="preserve"> 5.41,3</t>
  </si>
  <si>
    <t>14.22,7</t>
  </si>
  <si>
    <t xml:space="preserve">  98/1</t>
  </si>
  <si>
    <t xml:space="preserve"> 5.37,9</t>
  </si>
  <si>
    <t>14.32,9</t>
  </si>
  <si>
    <t xml:space="preserve">  98/11</t>
  </si>
  <si>
    <t xml:space="preserve"> 100/11</t>
  </si>
  <si>
    <t xml:space="preserve"> 5.45,3</t>
  </si>
  <si>
    <t xml:space="preserve"> 4.32,5</t>
  </si>
  <si>
    <t>14.49,3</t>
  </si>
  <si>
    <t xml:space="preserve"> 101/12</t>
  </si>
  <si>
    <t xml:space="preserve"> 102/13</t>
  </si>
  <si>
    <t xml:space="preserve"> 5.49,1</t>
  </si>
  <si>
    <t>14.33,9</t>
  </si>
  <si>
    <t xml:space="preserve"> 4.36,2</t>
  </si>
  <si>
    <t>15.05,6</t>
  </si>
  <si>
    <t xml:space="preserve"> 105/3</t>
  </si>
  <si>
    <t xml:space="preserve"> 107/5</t>
  </si>
  <si>
    <t xml:space="preserve"> 5.57,6</t>
  </si>
  <si>
    <t xml:space="preserve"> 4.38,1</t>
  </si>
  <si>
    <t>15.00,6</t>
  </si>
  <si>
    <t xml:space="preserve"> 106/4</t>
  </si>
  <si>
    <t xml:space="preserve"> 104/2</t>
  </si>
  <si>
    <t xml:space="preserve"> 5.47,3</t>
  </si>
  <si>
    <t xml:space="preserve"> 4.32,2</t>
  </si>
  <si>
    <t>14.56,9</t>
  </si>
  <si>
    <t xml:space="preserve"> 101/20</t>
  </si>
  <si>
    <t xml:space="preserve"> 103/20</t>
  </si>
  <si>
    <t xml:space="preserve"> 5.59,7</t>
  </si>
  <si>
    <t xml:space="preserve"> 4.38,6</t>
  </si>
  <si>
    <t>15.03,8</t>
  </si>
  <si>
    <t xml:space="preserve"> 4.33,8</t>
  </si>
  <si>
    <t>15.16,7</t>
  </si>
  <si>
    <t xml:space="preserve"> 111/7</t>
  </si>
  <si>
    <t xml:space="preserve"> 6.08,7</t>
  </si>
  <si>
    <t xml:space="preserve"> 4.36,0</t>
  </si>
  <si>
    <t>15.09,6</t>
  </si>
  <si>
    <t xml:space="preserve"> 104/13</t>
  </si>
  <si>
    <t xml:space="preserve"> 110/14</t>
  </si>
  <si>
    <t xml:space="preserve"> 4.39,7</t>
  </si>
  <si>
    <t>15.20,1</t>
  </si>
  <si>
    <t xml:space="preserve"> 112/15</t>
  </si>
  <si>
    <t xml:space="preserve"> 4.42,7</t>
  </si>
  <si>
    <t>15.08,6</t>
  </si>
  <si>
    <t xml:space="preserve"> 106/10</t>
  </si>
  <si>
    <t xml:space="preserve"> 109/11</t>
  </si>
  <si>
    <t xml:space="preserve"> 5.58,1</t>
  </si>
  <si>
    <t>15.01,8</t>
  </si>
  <si>
    <t xml:space="preserve"> 6.07,6</t>
  </si>
  <si>
    <t xml:space="preserve"> 4.44,8</t>
  </si>
  <si>
    <t>15.06,8</t>
  </si>
  <si>
    <t xml:space="preserve"> 108/6</t>
  </si>
  <si>
    <t xml:space="preserve"> 6.11,7</t>
  </si>
  <si>
    <t xml:space="preserve"> 4.43,3</t>
  </si>
  <si>
    <t>15.38,4</t>
  </si>
  <si>
    <t xml:space="preserve"> 4.08,2</t>
  </si>
  <si>
    <t>13.20,2</t>
  </si>
  <si>
    <t xml:space="preserve">  84/16</t>
  </si>
  <si>
    <t xml:space="preserve">  87/15</t>
  </si>
  <si>
    <t xml:space="preserve">  94/18</t>
  </si>
  <si>
    <t>12.32,2</t>
  </si>
  <si>
    <t xml:space="preserve">  82/14</t>
  </si>
  <si>
    <t xml:space="preserve">  87/5</t>
  </si>
  <si>
    <t xml:space="preserve">  80/13</t>
  </si>
  <si>
    <t xml:space="preserve"> 105/14</t>
  </si>
  <si>
    <t xml:space="preserve"> 107/11</t>
  </si>
  <si>
    <t xml:space="preserve">  84/15</t>
  </si>
  <si>
    <t xml:space="preserve">  60/7</t>
  </si>
  <si>
    <t xml:space="preserve">  58/9</t>
  </si>
  <si>
    <t xml:space="preserve">  49/7</t>
  </si>
  <si>
    <t xml:space="preserve">  71/9</t>
  </si>
  <si>
    <t xml:space="preserve">  70/9</t>
  </si>
  <si>
    <t xml:space="preserve">  97/11</t>
  </si>
  <si>
    <t xml:space="preserve"> 115/18</t>
  </si>
  <si>
    <t xml:space="preserve"> 108/20</t>
  </si>
  <si>
    <t xml:space="preserve"> 100/19</t>
  </si>
  <si>
    <t xml:space="preserve"> 114/16</t>
  </si>
  <si>
    <t xml:space="preserve"> 6.13,6</t>
  </si>
  <si>
    <t xml:space="preserve"> 4.42,5</t>
  </si>
  <si>
    <t>15.23,8</t>
  </si>
  <si>
    <t>GEARBOX</t>
  </si>
  <si>
    <t xml:space="preserve"> 113/8</t>
  </si>
  <si>
    <t xml:space="preserve">  65/7</t>
  </si>
  <si>
    <t xml:space="preserve"> 4.47,0</t>
  </si>
  <si>
    <t xml:space="preserve"> 3.52,5</t>
  </si>
  <si>
    <t xml:space="preserve"> 5.10,2</t>
  </si>
  <si>
    <t xml:space="preserve"> 3.59,5</t>
  </si>
  <si>
    <t xml:space="preserve"> 5.11,3</t>
  </si>
  <si>
    <t>REAR AXLE</t>
  </si>
  <si>
    <t xml:space="preserve"> 4.03,9</t>
  </si>
  <si>
    <t xml:space="preserve">  79/12</t>
  </si>
  <si>
    <t xml:space="preserve"> 5.17,9</t>
  </si>
  <si>
    <t xml:space="preserve"> 4.05,0</t>
  </si>
  <si>
    <t xml:space="preserve"> 5.57,5</t>
  </si>
  <si>
    <t xml:space="preserve"> 4.26,7</t>
  </si>
  <si>
    <t>CLUTCH</t>
  </si>
  <si>
    <t xml:space="preserve">  13/2</t>
  </si>
  <si>
    <t xml:space="preserve"> 4.55,9</t>
  </si>
  <si>
    <t>TRANSMISSION</t>
  </si>
  <si>
    <t>ELECTRICAL</t>
  </si>
  <si>
    <t>AXLE</t>
  </si>
  <si>
    <t>WHEEL</t>
  </si>
  <si>
    <t xml:space="preserve">  10/5</t>
  </si>
  <si>
    <t xml:space="preserve">  18/3</t>
  </si>
  <si>
    <t xml:space="preserve">  12/2</t>
  </si>
  <si>
    <t xml:space="preserve">  33/7</t>
  </si>
  <si>
    <t xml:space="preserve">  25/1</t>
  </si>
  <si>
    <t xml:space="preserve">  22/7</t>
  </si>
  <si>
    <t xml:space="preserve">  32/6</t>
  </si>
  <si>
    <t xml:space="preserve">  37/2</t>
  </si>
  <si>
    <t xml:space="preserve">  25/6</t>
  </si>
  <si>
    <t xml:space="preserve">  29/9</t>
  </si>
  <si>
    <t xml:space="preserve">  31/1</t>
  </si>
  <si>
    <t xml:space="preserve">  56/4</t>
  </si>
  <si>
    <t xml:space="preserve">  19/4</t>
  </si>
  <si>
    <t xml:space="preserve">  26/5</t>
  </si>
  <si>
    <t xml:space="preserve">  59/9</t>
  </si>
  <si>
    <t xml:space="preserve">  45/10</t>
  </si>
  <si>
    <t xml:space="preserve">  50/1</t>
  </si>
  <si>
    <t xml:space="preserve">  72/9</t>
  </si>
  <si>
    <t xml:space="preserve">  79/11</t>
  </si>
  <si>
    <t xml:space="preserve">  77/8</t>
  </si>
  <si>
    <t xml:space="preserve">  31/10</t>
  </si>
  <si>
    <t xml:space="preserve">  57/5</t>
  </si>
  <si>
    <t xml:space="preserve">  52/5</t>
  </si>
  <si>
    <t xml:space="preserve">  74/2</t>
  </si>
  <si>
    <t xml:space="preserve">  76/5</t>
  </si>
  <si>
    <t xml:space="preserve"> 100/9</t>
  </si>
  <si>
    <t xml:space="preserve">  62/6</t>
  </si>
  <si>
    <t xml:space="preserve">  75/7</t>
  </si>
  <si>
    <t xml:space="preserve">  63/7</t>
  </si>
  <si>
    <t xml:space="preserve">  83/13</t>
  </si>
  <si>
    <t xml:space="preserve"> 126/22</t>
  </si>
  <si>
    <t xml:space="preserve">  77/10</t>
  </si>
  <si>
    <t xml:space="preserve">  68/8</t>
  </si>
  <si>
    <t xml:space="preserve">  88/16</t>
  </si>
  <si>
    <t xml:space="preserve"> 106/19</t>
  </si>
  <si>
    <t xml:space="preserve">  92/19</t>
  </si>
  <si>
    <t xml:space="preserve">  85/14</t>
  </si>
  <si>
    <t xml:space="preserve">  98/7</t>
  </si>
  <si>
    <t xml:space="preserve">  48/11</t>
  </si>
  <si>
    <t xml:space="preserve"> 108/12</t>
  </si>
  <si>
    <t xml:space="preserve"> 103/12</t>
  </si>
  <si>
    <t xml:space="preserve">  96/6</t>
  </si>
  <si>
    <t xml:space="preserve">  96/8</t>
  </si>
  <si>
    <t xml:space="preserve">  93/16</t>
  </si>
  <si>
    <t xml:space="preserve">  91/7</t>
  </si>
  <si>
    <t xml:space="preserve"> 100/10</t>
  </si>
  <si>
    <t xml:space="preserve">  95/13</t>
  </si>
  <si>
    <t xml:space="preserve"> 105/21</t>
  </si>
  <si>
    <t xml:space="preserve"> 109/21</t>
  </si>
  <si>
    <t xml:space="preserve"> 102/11</t>
  </si>
  <si>
    <t xml:space="preserve"> 106/1</t>
  </si>
  <si>
    <t xml:space="preserve"> 122/14</t>
  </si>
  <si>
    <t xml:space="preserve"> 110/13</t>
  </si>
  <si>
    <t xml:space="preserve"> 113/14</t>
  </si>
  <si>
    <t xml:space="preserve"> 109/15</t>
  </si>
  <si>
    <t xml:space="preserve"> 116/16</t>
  </si>
  <si>
    <t xml:space="preserve"> 121/19</t>
  </si>
  <si>
    <t xml:space="preserve"> 117/2</t>
  </si>
  <si>
    <t xml:space="preserve"> 112/3</t>
  </si>
  <si>
    <t xml:space="preserve"> 119/3</t>
  </si>
  <si>
    <t xml:space="preserve"> 113/4</t>
  </si>
  <si>
    <t xml:space="preserve"> 115/22</t>
  </si>
  <si>
    <t xml:space="preserve"> 123/6</t>
  </si>
  <si>
    <t xml:space="preserve"> 114/5</t>
  </si>
  <si>
    <t xml:space="preserve"> 122/5</t>
  </si>
  <si>
    <t xml:space="preserve"> 110/2</t>
  </si>
  <si>
    <t xml:space="preserve"> 125/18</t>
  </si>
  <si>
    <t xml:space="preserve"> 111/16</t>
  </si>
  <si>
    <t xml:space="preserve"> 115/17</t>
  </si>
  <si>
    <t xml:space="preserve"> 119/12</t>
  </si>
  <si>
    <t xml:space="preserve"> 117/12</t>
  </si>
  <si>
    <t xml:space="preserve"> 121/4</t>
  </si>
  <si>
    <t xml:space="preserve"> 119/7</t>
  </si>
  <si>
    <t xml:space="preserve"> 124/7</t>
  </si>
  <si>
    <t xml:space="preserve"> 120/8</t>
  </si>
  <si>
    <t xml:space="preserve"> 127/19</t>
  </si>
  <si>
    <t xml:space="preserve"> 118/18</t>
  </si>
  <si>
    <t xml:space="preserve"> 129/23</t>
  </si>
  <si>
    <t xml:space="preserve">  94/17</t>
  </si>
  <si>
    <t xml:space="preserve">  24/5</t>
  </si>
  <si>
    <t xml:space="preserve"> 111/14</t>
  </si>
  <si>
    <t xml:space="preserve">  55/12</t>
  </si>
  <si>
    <t xml:space="preserve"> 128/8</t>
  </si>
  <si>
    <t xml:space="preserve"> 116/6</t>
  </si>
  <si>
    <t xml:space="preserve"> 4.40,0</t>
  </si>
  <si>
    <t xml:space="preserve">  12/1</t>
  </si>
  <si>
    <t xml:space="preserve">  86/4</t>
  </si>
  <si>
    <t xml:space="preserve">  87/10</t>
  </si>
  <si>
    <t xml:space="preserve">  89/10</t>
  </si>
  <si>
    <t xml:space="preserve"> 118/17</t>
  </si>
  <si>
    <t xml:space="preserve">  51/4</t>
  </si>
  <si>
    <t xml:space="preserve">  16</t>
  </si>
  <si>
    <t>SS5F</t>
  </si>
  <si>
    <t xml:space="preserve">  22</t>
  </si>
  <si>
    <t>SS4F</t>
  </si>
  <si>
    <t xml:space="preserve">  25</t>
  </si>
  <si>
    <t>SS6F</t>
  </si>
  <si>
    <t xml:space="preserve">  31</t>
  </si>
  <si>
    <t>SS5S</t>
  </si>
  <si>
    <t xml:space="preserve">  32</t>
  </si>
  <si>
    <t>SS4S</t>
  </si>
  <si>
    <t xml:space="preserve">  39</t>
  </si>
  <si>
    <t xml:space="preserve">  42</t>
  </si>
  <si>
    <t>TC3D</t>
  </si>
  <si>
    <t xml:space="preserve">  50</t>
  </si>
  <si>
    <t>SS6S</t>
  </si>
  <si>
    <t xml:space="preserve">  62</t>
  </si>
  <si>
    <t xml:space="preserve">  73</t>
  </si>
  <si>
    <t xml:space="preserve">  79</t>
  </si>
  <si>
    <t xml:space="preserve">  80</t>
  </si>
  <si>
    <t>TC6B</t>
  </si>
  <si>
    <t xml:space="preserve">  84</t>
  </si>
  <si>
    <t xml:space="preserve">  89</t>
  </si>
  <si>
    <t xml:space="preserve">  93</t>
  </si>
  <si>
    <t xml:space="preserve"> 114</t>
  </si>
  <si>
    <t xml:space="preserve"> 116</t>
  </si>
  <si>
    <t xml:space="preserve"> 118</t>
  </si>
  <si>
    <t xml:space="preserve"> 120</t>
  </si>
  <si>
    <t xml:space="preserve"> 123</t>
  </si>
  <si>
    <t xml:space="preserve"> 144</t>
  </si>
  <si>
    <t xml:space="preserve"> 203</t>
  </si>
  <si>
    <t xml:space="preserve"> 205</t>
  </si>
  <si>
    <t xml:space="preserve"> 208</t>
  </si>
  <si>
    <t xml:space="preserve"> 3.35,7</t>
  </si>
  <si>
    <t>11.01,8</t>
  </si>
  <si>
    <t xml:space="preserve"> 3.38,6</t>
  </si>
  <si>
    <t>10.58,0</t>
  </si>
  <si>
    <t xml:space="preserve"> 3.40,7</t>
  </si>
  <si>
    <t>10.57,7</t>
  </si>
  <si>
    <t xml:space="preserve">  4/4</t>
  </si>
  <si>
    <t xml:space="preserve"> 3.42,4</t>
  </si>
  <si>
    <t>11.13,2</t>
  </si>
  <si>
    <t xml:space="preserve">   4/4</t>
  </si>
  <si>
    <t xml:space="preserve"> 3.47,1</t>
  </si>
  <si>
    <t>11.26,7</t>
  </si>
  <si>
    <t xml:space="preserve"> 3.49,2</t>
  </si>
  <si>
    <t>11.37,6</t>
  </si>
  <si>
    <t>11.22,6</t>
  </si>
  <si>
    <t xml:space="preserve">  6/2</t>
  </si>
  <si>
    <t xml:space="preserve"> 3.47,0</t>
  </si>
  <si>
    <t>11.39,9</t>
  </si>
  <si>
    <t xml:space="preserve">  9/1</t>
  </si>
  <si>
    <t>11.30,7</t>
  </si>
  <si>
    <t xml:space="preserve"> 10/1</t>
  </si>
  <si>
    <t xml:space="preserve"> 3.51,2</t>
  </si>
  <si>
    <t>11.42,2</t>
  </si>
  <si>
    <t xml:space="preserve"> 3.54,3</t>
  </si>
  <si>
    <t>11.58,4</t>
  </si>
  <si>
    <t xml:space="preserve"> 4.00,5</t>
  </si>
  <si>
    <t>12.03,2</t>
  </si>
  <si>
    <t xml:space="preserve"> 4.10,1</t>
  </si>
  <si>
    <t>12.05,9</t>
  </si>
  <si>
    <t>12.22,6</t>
  </si>
  <si>
    <t xml:space="preserve"> 3.50,4</t>
  </si>
  <si>
    <t>16.38,2</t>
  </si>
  <si>
    <t>12.00,5</t>
  </si>
  <si>
    <t xml:space="preserve"> 3.52,0</t>
  </si>
  <si>
    <t>17.48,1</t>
  </si>
  <si>
    <t xml:space="preserve"> 4.06,4</t>
  </si>
  <si>
    <t>12.02,8</t>
  </si>
  <si>
    <t>12.04,5</t>
  </si>
  <si>
    <t>12.12,2</t>
  </si>
  <si>
    <t xml:space="preserve"> 4.01,1</t>
  </si>
  <si>
    <t>12.16,2</t>
  </si>
  <si>
    <t xml:space="preserve">  20/6</t>
  </si>
  <si>
    <t xml:space="preserve"> 4.08,6</t>
  </si>
  <si>
    <t>12.25,7</t>
  </si>
  <si>
    <t xml:space="preserve"> 4.12,1</t>
  </si>
  <si>
    <t>12.34,6</t>
  </si>
  <si>
    <t xml:space="preserve"> 4.12,0</t>
  </si>
  <si>
    <t>12.35,1</t>
  </si>
  <si>
    <t xml:space="preserve"> 3.55,1</t>
  </si>
  <si>
    <t xml:space="preserve"> 4.03,3</t>
  </si>
  <si>
    <t>12.03,1</t>
  </si>
  <si>
    <t xml:space="preserve"> 4.02,1</t>
  </si>
  <si>
    <t>12.20,4</t>
  </si>
  <si>
    <t xml:space="preserve"> 4.03,2</t>
  </si>
  <si>
    <t>12.12,7</t>
  </si>
  <si>
    <t xml:space="preserve"> 4.06,3</t>
  </si>
  <si>
    <t>12.18,0</t>
  </si>
  <si>
    <t xml:space="preserve"> 5.22,8</t>
  </si>
  <si>
    <t>12.07,7</t>
  </si>
  <si>
    <t>12.41,6</t>
  </si>
  <si>
    <t xml:space="preserve"> 4.09,6</t>
  </si>
  <si>
    <t>12.42,8</t>
  </si>
  <si>
    <t>12.52,3</t>
  </si>
  <si>
    <t xml:space="preserve"> 79</t>
  </si>
  <si>
    <t>TC3E</t>
  </si>
  <si>
    <t>5 min. late</t>
  </si>
  <si>
    <t xml:space="preserve"> 0.50</t>
  </si>
  <si>
    <t>125</t>
  </si>
  <si>
    <t>127</t>
  </si>
  <si>
    <t xml:space="preserve"> 4.03,8</t>
  </si>
  <si>
    <t>12.20,8</t>
  </si>
  <si>
    <t xml:space="preserve"> 3.54,8</t>
  </si>
  <si>
    <t>12.30,6</t>
  </si>
  <si>
    <t xml:space="preserve"> 4.01,3</t>
  </si>
  <si>
    <t>12.24,3</t>
  </si>
  <si>
    <t xml:space="preserve"> 4.06,8</t>
  </si>
  <si>
    <t>12.09,7</t>
  </si>
  <si>
    <t xml:space="preserve">  21/4</t>
  </si>
  <si>
    <t xml:space="preserve"> 4.01,7</t>
  </si>
  <si>
    <t>12.51,5</t>
  </si>
  <si>
    <t xml:space="preserve"> 4.12,8</t>
  </si>
  <si>
    <t>12.36,0</t>
  </si>
  <si>
    <t xml:space="preserve"> 4.13,6</t>
  </si>
  <si>
    <t>12.43,6</t>
  </si>
  <si>
    <t xml:space="preserve"> 4.13,3</t>
  </si>
  <si>
    <t>13.11,8</t>
  </si>
  <si>
    <t xml:space="preserve"> 4.18,8</t>
  </si>
  <si>
    <t>12.56,6</t>
  </si>
  <si>
    <t xml:space="preserve">  43/9</t>
  </si>
  <si>
    <t xml:space="preserve"> 4.42,0</t>
  </si>
  <si>
    <t>13.02,8</t>
  </si>
  <si>
    <t xml:space="preserve"> 3.57,9</t>
  </si>
  <si>
    <t>12.22,1</t>
  </si>
  <si>
    <t>12.41,0</t>
  </si>
  <si>
    <t xml:space="preserve">  53/7</t>
  </si>
  <si>
    <t xml:space="preserve"> 4.06,1</t>
  </si>
  <si>
    <t>12.44,9</t>
  </si>
  <si>
    <t xml:space="preserve"> 4.05,4</t>
  </si>
  <si>
    <t>12.38,9</t>
  </si>
  <si>
    <t xml:space="preserve"> 4.12,9</t>
  </si>
  <si>
    <t>12.55,8</t>
  </si>
  <si>
    <t>13.28,5</t>
  </si>
  <si>
    <t xml:space="preserve">  55/10</t>
  </si>
  <si>
    <t xml:space="preserve"> 4.22,2</t>
  </si>
  <si>
    <t>13.07,3</t>
  </si>
  <si>
    <t>13.01,6</t>
  </si>
  <si>
    <t>13.20,5</t>
  </si>
  <si>
    <t xml:space="preserve"> 4.07,1</t>
  </si>
  <si>
    <t>12.46,8</t>
  </si>
  <si>
    <t>12.21,1</t>
  </si>
  <si>
    <t>12.44,8</t>
  </si>
  <si>
    <t xml:space="preserve"> 4.21,1</t>
  </si>
  <si>
    <t>13.15,5</t>
  </si>
  <si>
    <t xml:space="preserve"> 4.14,7</t>
  </si>
  <si>
    <t>13.27,3</t>
  </si>
  <si>
    <t>12.47,4</t>
  </si>
  <si>
    <t xml:space="preserve"> 2.20</t>
  </si>
  <si>
    <t xml:space="preserve"> 4.01,9</t>
  </si>
  <si>
    <t>12.20,2</t>
  </si>
  <si>
    <t xml:space="preserve">   7/5</t>
  </si>
  <si>
    <t xml:space="preserve"> 3.46,0</t>
  </si>
  <si>
    <t xml:space="preserve"> 4.28,5</t>
  </si>
  <si>
    <t>12.27,0</t>
  </si>
  <si>
    <t xml:space="preserve">  65/4</t>
  </si>
  <si>
    <t xml:space="preserve"> 4.19,9</t>
  </si>
  <si>
    <t>13.19,7</t>
  </si>
  <si>
    <t xml:space="preserve"> 4.16,6</t>
  </si>
  <si>
    <t>13.31,8</t>
  </si>
  <si>
    <t xml:space="preserve"> 4.19,0</t>
  </si>
  <si>
    <t>13.28,3</t>
  </si>
  <si>
    <t>13.33,9</t>
  </si>
  <si>
    <t xml:space="preserve">  73/6</t>
  </si>
  <si>
    <t xml:space="preserve"> 4.12,2</t>
  </si>
  <si>
    <t>12.51,1</t>
  </si>
  <si>
    <t xml:space="preserve"> 4.28,9</t>
  </si>
  <si>
    <t>13.55,6</t>
  </si>
  <si>
    <t xml:space="preserve"> 3.59,4</t>
  </si>
  <si>
    <t>12.31,2</t>
  </si>
  <si>
    <t>25.06,1</t>
  </si>
  <si>
    <t xml:space="preserve">  52/1</t>
  </si>
  <si>
    <t xml:space="preserve">  50/6</t>
  </si>
  <si>
    <t xml:space="preserve"> 4.05,9</t>
  </si>
  <si>
    <t>12.31,1</t>
  </si>
  <si>
    <t xml:space="preserve">  55/2</t>
  </si>
  <si>
    <t xml:space="preserve">  73/8</t>
  </si>
  <si>
    <t xml:space="preserve">  61/13</t>
  </si>
  <si>
    <t xml:space="preserve">  60/12</t>
  </si>
  <si>
    <t xml:space="preserve">  63/14</t>
  </si>
  <si>
    <t xml:space="preserve">  66/4</t>
  </si>
  <si>
    <t xml:space="preserve">  71/15</t>
  </si>
  <si>
    <t xml:space="preserve"> 4.18,5</t>
  </si>
  <si>
    <t>13.19,8</t>
  </si>
  <si>
    <t xml:space="preserve">  72/16</t>
  </si>
  <si>
    <t xml:space="preserve"> 4.22,5</t>
  </si>
  <si>
    <t>13.56,6</t>
  </si>
  <si>
    <t xml:space="preserve"> 4.27,7</t>
  </si>
  <si>
    <t>14.04,6</t>
  </si>
  <si>
    <t xml:space="preserve">  79/18</t>
  </si>
  <si>
    <t>13.57,1</t>
  </si>
  <si>
    <t xml:space="preserve">  82/10</t>
  </si>
  <si>
    <t xml:space="preserve">  78/8</t>
  </si>
  <si>
    <t xml:space="preserve"> 4.33,2</t>
  </si>
  <si>
    <t>14.46,3</t>
  </si>
  <si>
    <t xml:space="preserve">  80/9</t>
  </si>
  <si>
    <t>14.57,0</t>
  </si>
  <si>
    <t>15.14,8</t>
  </si>
  <si>
    <t>15.40,2</t>
  </si>
  <si>
    <t xml:space="preserve">  83/11</t>
  </si>
  <si>
    <t xml:space="preserve">  76/17</t>
  </si>
  <si>
    <t xml:space="preserve">  95/11</t>
  </si>
  <si>
    <t>15.44,2</t>
  </si>
  <si>
    <t xml:space="preserve">  94/7</t>
  </si>
  <si>
    <t xml:space="preserve"> 4.52,8</t>
  </si>
  <si>
    <t>15.04,2</t>
  </si>
  <si>
    <t xml:space="preserve"> 4.38,3</t>
  </si>
  <si>
    <t>15.24,5</t>
  </si>
  <si>
    <t xml:space="preserve">  91/12</t>
  </si>
  <si>
    <t xml:space="preserve"> 4.51,1</t>
  </si>
  <si>
    <t>15.09,8</t>
  </si>
  <si>
    <t xml:space="preserve">  85/3</t>
  </si>
  <si>
    <t>15.11,2</t>
  </si>
  <si>
    <t xml:space="preserve"> 4.48,5</t>
  </si>
  <si>
    <t>15.12,6</t>
  </si>
  <si>
    <t>14.49,2</t>
  </si>
  <si>
    <t xml:space="preserve">  81/1</t>
  </si>
  <si>
    <t xml:space="preserve"> 4.45,2</t>
  </si>
  <si>
    <t>15.13,1</t>
  </si>
  <si>
    <t xml:space="preserve">  89/9</t>
  </si>
  <si>
    <t xml:space="preserve"> 4.46,7</t>
  </si>
  <si>
    <t>15.07,6</t>
  </si>
  <si>
    <t xml:space="preserve">  84/2</t>
  </si>
  <si>
    <t xml:space="preserve"> 4.47,4</t>
  </si>
  <si>
    <t>15.37,8</t>
  </si>
  <si>
    <t xml:space="preserve">  92/13</t>
  </si>
  <si>
    <t xml:space="preserve">  93/14</t>
  </si>
  <si>
    <t xml:space="preserve">  97/15</t>
  </si>
  <si>
    <t>15.15,1</t>
  </si>
  <si>
    <t xml:space="preserve"> 4.10</t>
  </si>
  <si>
    <t xml:space="preserve">  90/10</t>
  </si>
  <si>
    <t xml:space="preserve">  31/9</t>
  </si>
  <si>
    <t xml:space="preserve"> 106/12</t>
  </si>
  <si>
    <t xml:space="preserve">  34/10</t>
  </si>
  <si>
    <t xml:space="preserve">  85/8</t>
  </si>
  <si>
    <t xml:space="preserve">  53/2</t>
  </si>
  <si>
    <t xml:space="preserve">  75/10</t>
  </si>
  <si>
    <t xml:space="preserve">  88/1</t>
  </si>
  <si>
    <t xml:space="preserve">  93/12</t>
  </si>
  <si>
    <t xml:space="preserve"> 103/7</t>
  </si>
  <si>
    <t xml:space="preserve"> 100/5</t>
  </si>
  <si>
    <t xml:space="preserve">  92/11</t>
  </si>
  <si>
    <t xml:space="preserve"> 102/6</t>
  </si>
  <si>
    <t xml:space="preserve">  97/3</t>
  </si>
  <si>
    <t xml:space="preserve">  96/2</t>
  </si>
  <si>
    <t xml:space="preserve">  90/11</t>
  </si>
  <si>
    <t xml:space="preserve">  98/4</t>
  </si>
  <si>
    <t xml:space="preserve">  99/13</t>
  </si>
  <si>
    <t xml:space="preserve"> 105/15</t>
  </si>
  <si>
    <t>ELECTRONICS</t>
  </si>
  <si>
    <t xml:space="preserve">  91/16</t>
  </si>
  <si>
    <t xml:space="preserve"> 4.20,5</t>
  </si>
  <si>
    <t>TURBO</t>
  </si>
  <si>
    <t>DRIVESHAFT</t>
  </si>
  <si>
    <t xml:space="preserve"> 44</t>
  </si>
  <si>
    <t>TC6C</t>
  </si>
  <si>
    <t>6 min. late</t>
  </si>
  <si>
    <t xml:space="preserve"> 1.00</t>
  </si>
  <si>
    <t xml:space="preserve"> 76</t>
  </si>
  <si>
    <t>TC8</t>
  </si>
  <si>
    <t>13 min. late</t>
  </si>
  <si>
    <t xml:space="preserve"> 2.10</t>
  </si>
  <si>
    <t>TC7</t>
  </si>
  <si>
    <t>9 min. late</t>
  </si>
  <si>
    <t xml:space="preserve"> 1.30</t>
  </si>
  <si>
    <t xml:space="preserve">   8</t>
  </si>
  <si>
    <t>SS7S</t>
  </si>
  <si>
    <t xml:space="preserve">  12</t>
  </si>
  <si>
    <t xml:space="preserve">  14</t>
  </si>
  <si>
    <t>SS8S</t>
  </si>
  <si>
    <t xml:space="preserve">  21</t>
  </si>
  <si>
    <t xml:space="preserve">  34</t>
  </si>
  <si>
    <t xml:space="preserve">  53</t>
  </si>
  <si>
    <t xml:space="preserve">  66</t>
  </si>
  <si>
    <t xml:space="preserve">  68</t>
  </si>
  <si>
    <t xml:space="preserve">  82</t>
  </si>
  <si>
    <t xml:space="preserve">  98</t>
  </si>
  <si>
    <t xml:space="preserve"> 101</t>
  </si>
  <si>
    <t xml:space="preserve"> 117</t>
  </si>
  <si>
    <t xml:space="preserve"> 131</t>
  </si>
  <si>
    <t xml:space="preserve"> 146</t>
  </si>
  <si>
    <t xml:space="preserve"> 202</t>
  </si>
  <si>
    <t>SS4</t>
  </si>
  <si>
    <t>Kaugatuma</t>
  </si>
  <si>
    <t xml:space="preserve"> 133.68 km/h</t>
  </si>
  <si>
    <t xml:space="preserve"> 135.50 km/h</t>
  </si>
  <si>
    <t xml:space="preserve"> 128.54 km/h</t>
  </si>
  <si>
    <t xml:space="preserve"> 127.56 km/h</t>
  </si>
  <si>
    <t xml:space="preserve"> 126.38 km/h</t>
  </si>
  <si>
    <t xml:space="preserve"> 124.80 km/h</t>
  </si>
  <si>
    <t xml:space="preserve"> 130.83 km/h</t>
  </si>
  <si>
    <t xml:space="preserve"> 132.24 km/h</t>
  </si>
  <si>
    <t xml:space="preserve"> 132.67 km/h</t>
  </si>
  <si>
    <t xml:space="preserve"> 107.91 km/h</t>
  </si>
  <si>
    <t>10.23 km</t>
  </si>
  <si>
    <t xml:space="preserve"> 47 Burlutckii/Efremov</t>
  </si>
  <si>
    <t xml:space="preserve"> 63 Rönnemaa/Rönnemaa</t>
  </si>
  <si>
    <t xml:space="preserve"> 15 Torn/Mesila</t>
  </si>
  <si>
    <t xml:space="preserve">  9 Notkus/Strizanas</t>
  </si>
  <si>
    <t>SS5</t>
  </si>
  <si>
    <t>Taritu</t>
  </si>
  <si>
    <t xml:space="preserve"> 106.23 km/h</t>
  </si>
  <si>
    <t xml:space="preserve"> 109.12 km/h</t>
  </si>
  <si>
    <t xml:space="preserve">  99.09 km/h</t>
  </si>
  <si>
    <t xml:space="preserve"> 100.48 km/h</t>
  </si>
  <si>
    <t xml:space="preserve">  99.87 km/h</t>
  </si>
  <si>
    <t xml:space="preserve">  97.28 km/h</t>
  </si>
  <si>
    <t xml:space="preserve"> 104.67 km/h</t>
  </si>
  <si>
    <t xml:space="preserve"> 102.19 km/h</t>
  </si>
  <si>
    <t xml:space="preserve"> 104.86 km/h</t>
  </si>
  <si>
    <t xml:space="preserve">  85.33 km/h</t>
  </si>
  <si>
    <t xml:space="preserve"> 6.35 km</t>
  </si>
  <si>
    <t>201 Ojaperv/Talve</t>
  </si>
  <si>
    <t xml:space="preserve"> 16 Ahu/Ahu</t>
  </si>
  <si>
    <t>SS6</t>
  </si>
  <si>
    <t>Undva</t>
  </si>
  <si>
    <t xml:space="preserve"> 119.00 km/h</t>
  </si>
  <si>
    <t xml:space="preserve"> 123.16 km/h</t>
  </si>
  <si>
    <t xml:space="preserve"> 112.84 km/h</t>
  </si>
  <si>
    <t xml:space="preserve"> 115.97 km/h</t>
  </si>
  <si>
    <t xml:space="preserve"> 113.33 km/h</t>
  </si>
  <si>
    <t xml:space="preserve"> 111.70 km/h</t>
  </si>
  <si>
    <t xml:space="preserve"> 116.55 km/h</t>
  </si>
  <si>
    <t xml:space="preserve"> 115.34 km/h</t>
  </si>
  <si>
    <t xml:space="preserve"> 118.49 km/h</t>
  </si>
  <si>
    <t xml:space="preserve">  95.98 km/h</t>
  </si>
  <si>
    <t>23.00 km</t>
  </si>
  <si>
    <t xml:space="preserve">  7 Tukiainen/Pohjanharju</t>
  </si>
  <si>
    <t xml:space="preserve"> 17 Laipaik/Suvemaa</t>
  </si>
  <si>
    <t>SS7</t>
  </si>
  <si>
    <t>Leedri</t>
  </si>
  <si>
    <t xml:space="preserve"> 102.11 km/h</t>
  </si>
  <si>
    <t xml:space="preserve"> 106.98 km/h</t>
  </si>
  <si>
    <t xml:space="preserve">  98.57 km/h</t>
  </si>
  <si>
    <t xml:space="preserve">  99.81 km/h</t>
  </si>
  <si>
    <t xml:space="preserve">  98.49 km/h</t>
  </si>
  <si>
    <t xml:space="preserve">  93.39 km/h</t>
  </si>
  <si>
    <t xml:space="preserve"> 100.68 km/h</t>
  </si>
  <si>
    <t xml:space="preserve">  96.67 km/h</t>
  </si>
  <si>
    <t xml:space="preserve"> 102.97 km/h</t>
  </si>
  <si>
    <t xml:space="preserve">  84.40 km/h</t>
  </si>
  <si>
    <t xml:space="preserve"> 6.41 km</t>
  </si>
  <si>
    <t>SS8</t>
  </si>
  <si>
    <t xml:space="preserve"> 119.88 km/h</t>
  </si>
  <si>
    <t xml:space="preserve"> 125.89 km/h</t>
  </si>
  <si>
    <t xml:space="preserve"> 114.55 km/h</t>
  </si>
  <si>
    <t xml:space="preserve"> 117.92 km/h</t>
  </si>
  <si>
    <t xml:space="preserve"> 115.26 km/h</t>
  </si>
  <si>
    <t xml:space="preserve"> 107.98 km/h</t>
  </si>
  <si>
    <t xml:space="preserve"> 118.69 km/h</t>
  </si>
  <si>
    <t xml:space="preserve"> 115.92 km/h</t>
  </si>
  <si>
    <t xml:space="preserve"> 121.30 km/h</t>
  </si>
  <si>
    <t xml:space="preserve">  93.12 km/h</t>
  </si>
  <si>
    <t>139 Liukanen/Liukanen</t>
  </si>
  <si>
    <t>Retired</t>
  </si>
  <si>
    <t>-</t>
  </si>
  <si>
    <t xml:space="preserve"> 107/23</t>
  </si>
  <si>
    <t xml:space="preserve"> 82/16</t>
  </si>
  <si>
    <t xml:space="preserve"> 83/17</t>
  </si>
  <si>
    <t xml:space="preserve"> 84/4</t>
  </si>
  <si>
    <t xml:space="preserve"> 86/12</t>
  </si>
  <si>
    <t xml:space="preserve"> 87/5</t>
  </si>
  <si>
    <t xml:space="preserve"> 89/8</t>
  </si>
  <si>
    <t xml:space="preserve">  97/7</t>
  </si>
  <si>
    <t xml:space="preserve"> 90/17</t>
  </si>
  <si>
    <t xml:space="preserve"> 91/13</t>
  </si>
  <si>
    <t xml:space="preserve">  57/12</t>
  </si>
  <si>
    <t xml:space="preserve"> 92/6</t>
  </si>
  <si>
    <t xml:space="preserve">  85/17</t>
  </si>
  <si>
    <t xml:space="preserve">  68/14</t>
  </si>
  <si>
    <t xml:space="preserve">  72/15</t>
  </si>
  <si>
    <t xml:space="preserve"> 95/20</t>
  </si>
  <si>
    <t xml:space="preserve"> 5.27,4</t>
  </si>
  <si>
    <t xml:space="preserve"> 4.27,2</t>
  </si>
  <si>
    <t xml:space="preserve"> 1.46,6</t>
  </si>
  <si>
    <t>11.41,2</t>
  </si>
  <si>
    <t xml:space="preserve"> 108/24</t>
  </si>
  <si>
    <t xml:space="preserve">  85/19</t>
  </si>
  <si>
    <t>+ 2.08,4</t>
  </si>
  <si>
    <t xml:space="preserve"> 96/7</t>
  </si>
  <si>
    <t xml:space="preserve"> 5.25,6</t>
  </si>
  <si>
    <t xml:space="preserve"> 4.26,5</t>
  </si>
  <si>
    <t>11.41,3</t>
  </si>
  <si>
    <t>+ 2.08,5</t>
  </si>
  <si>
    <t xml:space="preserve"> 97/21</t>
  </si>
  <si>
    <t xml:space="preserve">  94/22</t>
  </si>
  <si>
    <t xml:space="preserve"> 109/10</t>
  </si>
  <si>
    <t xml:space="preserve"> 99/18</t>
  </si>
  <si>
    <t>100/22</t>
  </si>
  <si>
    <t xml:space="preserve">  86/20</t>
  </si>
  <si>
    <t xml:space="preserve"> 104/10</t>
  </si>
  <si>
    <t>102/19</t>
  </si>
  <si>
    <t>103/9</t>
  </si>
  <si>
    <t xml:space="preserve">  80/3</t>
  </si>
  <si>
    <t xml:space="preserve"> 110/9</t>
  </si>
  <si>
    <t>106/10</t>
  </si>
  <si>
    <t>107/11</t>
  </si>
  <si>
    <t xml:space="preserve">  93/7</t>
  </si>
  <si>
    <t xml:space="preserve"> 132/20</t>
  </si>
  <si>
    <t>108/20</t>
  </si>
  <si>
    <t xml:space="preserve">  95/18</t>
  </si>
  <si>
    <t>109/23</t>
  </si>
  <si>
    <t xml:space="preserve"> 114/25</t>
  </si>
  <si>
    <t xml:space="preserve">  97/21</t>
  </si>
  <si>
    <t xml:space="preserve"> 123/26</t>
  </si>
  <si>
    <t>110/12</t>
  </si>
  <si>
    <t>111/1</t>
  </si>
  <si>
    <t xml:space="preserve"> 5.42,0</t>
  </si>
  <si>
    <t xml:space="preserve"> 1.57,4</t>
  </si>
  <si>
    <t>12.21,5</t>
  </si>
  <si>
    <t xml:space="preserve"> 119/2</t>
  </si>
  <si>
    <t>+ 2.48,7</t>
  </si>
  <si>
    <t>112/13</t>
  </si>
  <si>
    <t xml:space="preserve"> 120/17</t>
  </si>
  <si>
    <t>113/24</t>
  </si>
  <si>
    <t>114/14</t>
  </si>
  <si>
    <t xml:space="preserve"> 124/16</t>
  </si>
  <si>
    <t xml:space="preserve"> 113/13</t>
  </si>
  <si>
    <t xml:space="preserve"> 6.06,2</t>
  </si>
  <si>
    <t xml:space="preserve"> 1.57,2</t>
  </si>
  <si>
    <t>12.47,3</t>
  </si>
  <si>
    <t xml:space="preserve"> 129/7</t>
  </si>
  <si>
    <t xml:space="preserve"> 118/1</t>
  </si>
  <si>
    <t>+ 3.14,5</t>
  </si>
  <si>
    <t xml:space="preserve"> 5.59,3</t>
  </si>
  <si>
    <t xml:space="preserve"> 4.51,2</t>
  </si>
  <si>
    <t>12.48,4</t>
  </si>
  <si>
    <t xml:space="preserve"> 120/3</t>
  </si>
  <si>
    <t>+ 3.15,6</t>
  </si>
  <si>
    <t xml:space="preserve"> 5.52,5</t>
  </si>
  <si>
    <t xml:space="preserve"> 4.49,8</t>
  </si>
  <si>
    <t xml:space="preserve"> 2.06,2</t>
  </si>
  <si>
    <t>12.48,5</t>
  </si>
  <si>
    <t>+ 3.15,7</t>
  </si>
  <si>
    <t xml:space="preserve"> 5.56,2</t>
  </si>
  <si>
    <t xml:space="preserve"> 4.53,0</t>
  </si>
  <si>
    <t xml:space="preserve"> 1.59,8</t>
  </si>
  <si>
    <t>12.49,0</t>
  </si>
  <si>
    <t xml:space="preserve"> 124/4</t>
  </si>
  <si>
    <t>+ 3.16,2</t>
  </si>
  <si>
    <t>121/16</t>
  </si>
  <si>
    <t xml:space="preserve"> 5.57,3</t>
  </si>
  <si>
    <t xml:space="preserve"> 4.58,4</t>
  </si>
  <si>
    <t xml:space="preserve"> 1.58,0</t>
  </si>
  <si>
    <t>12.53,7</t>
  </si>
  <si>
    <t xml:space="preserve"> 122/18</t>
  </si>
  <si>
    <t>+ 3.20,9</t>
  </si>
  <si>
    <t>122/17</t>
  </si>
  <si>
    <t xml:space="preserve"> 6.01,6</t>
  </si>
  <si>
    <t xml:space="preserve"> 5.03,4</t>
  </si>
  <si>
    <t xml:space="preserve"> 1.54,6</t>
  </si>
  <si>
    <t>12.59,6</t>
  </si>
  <si>
    <t xml:space="preserve"> 125/17</t>
  </si>
  <si>
    <t>+ 3.26,8</t>
  </si>
  <si>
    <t>123/25</t>
  </si>
  <si>
    <t xml:space="preserve"> 6.03,0</t>
  </si>
  <si>
    <t xml:space="preserve"> 1.52,4</t>
  </si>
  <si>
    <t>13.04,3</t>
  </si>
  <si>
    <t xml:space="preserve"> 126/26</t>
  </si>
  <si>
    <t xml:space="preserve"> 112/24</t>
  </si>
  <si>
    <t>+ 3.31,5</t>
  </si>
  <si>
    <t>124/11</t>
  </si>
  <si>
    <t xml:space="preserve"> 5.55,6</t>
  </si>
  <si>
    <t xml:space="preserve"> 5.05,1</t>
  </si>
  <si>
    <t xml:space="preserve"> 2.04,7</t>
  </si>
  <si>
    <t>13.05,4</t>
  </si>
  <si>
    <t>+ 3.32,6</t>
  </si>
  <si>
    <t>125/18</t>
  </si>
  <si>
    <t xml:space="preserve"> 131/19</t>
  </si>
  <si>
    <t xml:space="preserve"> 111/12</t>
  </si>
  <si>
    <t>126/19</t>
  </si>
  <si>
    <t>127/6</t>
  </si>
  <si>
    <t xml:space="preserve"> 6.06,1</t>
  </si>
  <si>
    <t xml:space="preserve"> 4.59,0</t>
  </si>
  <si>
    <t xml:space="preserve"> 2.08,7</t>
  </si>
  <si>
    <t>13.13,8</t>
  </si>
  <si>
    <t xml:space="preserve"> 128/6</t>
  </si>
  <si>
    <t>+ 3.41,0</t>
  </si>
  <si>
    <t>128/7</t>
  </si>
  <si>
    <t xml:space="preserve"> 6.05,2</t>
  </si>
  <si>
    <t xml:space="preserve"> 5.02,7</t>
  </si>
  <si>
    <t xml:space="preserve"> 2.09,3</t>
  </si>
  <si>
    <t>13.17,2</t>
  </si>
  <si>
    <t xml:space="preserve"> 127/5</t>
  </si>
  <si>
    <t>+ 3.44,4</t>
  </si>
  <si>
    <t>129/20</t>
  </si>
  <si>
    <t xml:space="preserve"> 6.16,5</t>
  </si>
  <si>
    <t xml:space="preserve"> 4.57,2</t>
  </si>
  <si>
    <t>13.22,4</t>
  </si>
  <si>
    <t>+ 3.49,6</t>
  </si>
  <si>
    <t>130/8</t>
  </si>
  <si>
    <t xml:space="preserve"> 6.21,2</t>
  </si>
  <si>
    <t xml:space="preserve"> 5.09,3</t>
  </si>
  <si>
    <t xml:space="preserve"> 2.06,9</t>
  </si>
  <si>
    <t xml:space="preserve"> 0.20</t>
  </si>
  <si>
    <t>13.57,4</t>
  </si>
  <si>
    <t>+ 4.24,6</t>
  </si>
  <si>
    <t>131/26</t>
  </si>
  <si>
    <t>16.44,4</t>
  </si>
  <si>
    <t xml:space="preserve"> 5.00</t>
  </si>
  <si>
    <t>+ 7.11,6</t>
  </si>
  <si>
    <t>115/14</t>
  </si>
  <si>
    <t xml:space="preserve"> 2.00,0</t>
  </si>
  <si>
    <t>12.37,3</t>
  </si>
  <si>
    <t xml:space="preserve"> 125/14</t>
  </si>
  <si>
    <t>+ 3.04,5</t>
  </si>
  <si>
    <t>116/15</t>
  </si>
  <si>
    <t>117/2</t>
  </si>
  <si>
    <t>118/3</t>
  </si>
  <si>
    <t>119/4</t>
  </si>
  <si>
    <t>120/5</t>
  </si>
  <si>
    <t xml:space="preserve"> 126/11</t>
  </si>
  <si>
    <t xml:space="preserve"> 131/8</t>
  </si>
  <si>
    <t xml:space="preserve"> 129/19</t>
  </si>
  <si>
    <t xml:space="preserve">  17/1</t>
  </si>
  <si>
    <t xml:space="preserve">  24/2</t>
  </si>
  <si>
    <t xml:space="preserve">  28/5</t>
  </si>
  <si>
    <t xml:space="preserve">  22/1</t>
  </si>
  <si>
    <t xml:space="preserve">  21/2</t>
  </si>
  <si>
    <t xml:space="preserve">  62/12</t>
  </si>
  <si>
    <t xml:space="preserve">  49/2</t>
  </si>
  <si>
    <t xml:space="preserve">  53/4</t>
  </si>
  <si>
    <t xml:space="preserve">  79/16</t>
  </si>
  <si>
    <t xml:space="preserve">  86/18</t>
  </si>
  <si>
    <t xml:space="preserve">  92/8</t>
  </si>
  <si>
    <t xml:space="preserve">  58/3</t>
  </si>
  <si>
    <t xml:space="preserve">  95/20</t>
  </si>
  <si>
    <t xml:space="preserve"> 4.19,8</t>
  </si>
  <si>
    <t>OFF</t>
  </si>
  <si>
    <t xml:space="preserve"> 4.57,3</t>
  </si>
  <si>
    <t xml:space="preserve"> 5.14,3</t>
  </si>
  <si>
    <t>ENGINE</t>
  </si>
  <si>
    <t xml:space="preserve"> 5.18,7</t>
  </si>
  <si>
    <t xml:space="preserve"> 5.47,8</t>
  </si>
  <si>
    <t>TECHNICAL</t>
  </si>
  <si>
    <t>SS1</t>
  </si>
  <si>
    <t>Kōljala</t>
  </si>
  <si>
    <t xml:space="preserve"> 111.05 km/h</t>
  </si>
  <si>
    <t xml:space="preserve"> 111.73 km/h</t>
  </si>
  <si>
    <t xml:space="preserve"> 101.59 km/h</t>
  </si>
  <si>
    <t xml:space="preserve"> 103.71 km/h</t>
  </si>
  <si>
    <t xml:space="preserve"> 100.17 km/h</t>
  </si>
  <si>
    <t xml:space="preserve">  97.31 km/h</t>
  </si>
  <si>
    <t xml:space="preserve"> 106.00 km/h</t>
  </si>
  <si>
    <t xml:space="preserve"> 107.04 km/h</t>
  </si>
  <si>
    <t xml:space="preserve">  85.79 km/h</t>
  </si>
  <si>
    <t xml:space="preserve"> 8.15 km</t>
  </si>
  <si>
    <t>146 Pärn/Morgan</t>
  </si>
  <si>
    <t xml:space="preserve">  4 Kaur/Arnek</t>
  </si>
  <si>
    <t>206 Siniorg/Viitra</t>
  </si>
  <si>
    <t xml:space="preserve"> 27 Volver/Jōerand</t>
  </si>
  <si>
    <t xml:space="preserve"> 49 Pietarinen/Hämäläinen</t>
  </si>
  <si>
    <t xml:space="preserve"> 89 Meus/Vana</t>
  </si>
  <si>
    <t xml:space="preserve"> 22 Tänak/Mōlder</t>
  </si>
  <si>
    <t xml:space="preserve"> 20 Kōrge/Kaubi</t>
  </si>
  <si>
    <t xml:space="preserve">  8 Bundsen/Loshtshenikov</t>
  </si>
  <si>
    <t>137 Tuberik/Taevas</t>
  </si>
  <si>
    <t>SS2</t>
  </si>
  <si>
    <t>Randvere</t>
  </si>
  <si>
    <t xml:space="preserve">  94.96 km/h</t>
  </si>
  <si>
    <t xml:space="preserve"> 104.15 km/h</t>
  </si>
  <si>
    <t xml:space="preserve">  92.34 km/h</t>
  </si>
  <si>
    <t xml:space="preserve">  95.82 km/h</t>
  </si>
  <si>
    <t xml:space="preserve">  93.34 km/h</t>
  </si>
  <si>
    <t xml:space="preserve">  89.68 km/h</t>
  </si>
  <si>
    <t xml:space="preserve">  96.23 km/h</t>
  </si>
  <si>
    <t xml:space="preserve">  95.04 km/h</t>
  </si>
  <si>
    <t xml:space="preserve">  94.40 km/h</t>
  </si>
  <si>
    <t xml:space="preserve">  79.38 km/h</t>
  </si>
  <si>
    <t xml:space="preserve"> 6.22 km</t>
  </si>
  <si>
    <t xml:space="preserve">  1 Plangi/Sarapuu</t>
  </si>
  <si>
    <t>208 Niinemäe/Valter</t>
  </si>
  <si>
    <t xml:space="preserve"> 43 Aru/Kullamäe</t>
  </si>
  <si>
    <t xml:space="preserve"> 10 Pushkar/Mishyn</t>
  </si>
  <si>
    <t>SS3</t>
  </si>
  <si>
    <t>Kuressaare</t>
  </si>
  <si>
    <t xml:space="preserve">  79.96 km/h</t>
  </si>
  <si>
    <t xml:space="preserve">  80.04 km/h</t>
  </si>
  <si>
    <t xml:space="preserve">  75.69 km/h</t>
  </si>
  <si>
    <t xml:space="preserve">  74.55 km/h</t>
  </si>
  <si>
    <t xml:space="preserve">  75.46 km/h</t>
  </si>
  <si>
    <t xml:space="preserve">  73.21 km/h</t>
  </si>
  <si>
    <t xml:space="preserve">  79.61 km/h</t>
  </si>
  <si>
    <t xml:space="preserve">  77.36 km/h</t>
  </si>
  <si>
    <t xml:space="preserve">  78.18 km/h</t>
  </si>
  <si>
    <t xml:space="preserve">  62.97 km/h</t>
  </si>
  <si>
    <t xml:space="preserve"> 2.05 km</t>
  </si>
  <si>
    <t xml:space="preserve">  2 Aus/Koskinen</t>
  </si>
  <si>
    <t>205 Kelement/Kasesalu</t>
  </si>
  <si>
    <t xml:space="preserve"> 98 Pihlas/Kiil</t>
  </si>
  <si>
    <t>142 Hirsnik/Oru</t>
  </si>
  <si>
    <t xml:space="preserve">  31/7</t>
  </si>
  <si>
    <t xml:space="preserve">  33/1</t>
  </si>
  <si>
    <t xml:space="preserve">  41/9</t>
  </si>
  <si>
    <t xml:space="preserve">  34/4</t>
  </si>
  <si>
    <t xml:space="preserve">  35/7</t>
  </si>
  <si>
    <t xml:space="preserve">  95/3</t>
  </si>
  <si>
    <t xml:space="preserve">  70/10</t>
  </si>
  <si>
    <t xml:space="preserve">  63/13</t>
  </si>
  <si>
    <t xml:space="preserve">  51/1</t>
  </si>
  <si>
    <t xml:space="preserve">  87/11</t>
  </si>
  <si>
    <t xml:space="preserve">  80/17</t>
  </si>
  <si>
    <t xml:space="preserve">  69/14</t>
  </si>
  <si>
    <t xml:space="preserve">  88/19</t>
  </si>
  <si>
    <t xml:space="preserve">  68/5</t>
  </si>
  <si>
    <t xml:space="preserve">  79/8</t>
  </si>
  <si>
    <t xml:space="preserve">  90/13</t>
  </si>
  <si>
    <t xml:space="preserve"> 104/14</t>
  </si>
  <si>
    <t xml:space="preserve">  75/15</t>
  </si>
  <si>
    <t xml:space="preserve">  92/6</t>
  </si>
  <si>
    <t xml:space="preserve">  84/6</t>
  </si>
  <si>
    <t xml:space="preserve">  95/12</t>
  </si>
  <si>
    <t xml:space="preserve">  91/5</t>
  </si>
  <si>
    <t xml:space="preserve"> 103/10</t>
  </si>
  <si>
    <t xml:space="preserve"> 113/24</t>
  </si>
  <si>
    <t xml:space="preserve"> 106/15</t>
  </si>
  <si>
    <t xml:space="preserve"> 115/26</t>
  </si>
  <si>
    <t xml:space="preserve">  88/7</t>
  </si>
  <si>
    <t xml:space="preserve"> 104/23</t>
  </si>
  <si>
    <t xml:space="preserve"> 112/21</t>
  </si>
  <si>
    <t xml:space="preserve"> 108/23</t>
  </si>
  <si>
    <t xml:space="preserve"> 117/11</t>
  </si>
  <si>
    <t xml:space="preserve">  83/5</t>
  </si>
  <si>
    <t xml:space="preserve"> 112/23</t>
  </si>
  <si>
    <t xml:space="preserve"> 105/19</t>
  </si>
  <si>
    <t xml:space="preserve"> 109/8</t>
  </si>
  <si>
    <t xml:space="preserve"> 111/11</t>
  </si>
  <si>
    <t xml:space="preserve"> 111/9</t>
  </si>
  <si>
    <t xml:space="preserve"> 118/11</t>
  </si>
  <si>
    <t xml:space="preserve"> 116/10</t>
  </si>
  <si>
    <t xml:space="preserve">  99/7</t>
  </si>
  <si>
    <t xml:space="preserve"> 120/24</t>
  </si>
  <si>
    <t xml:space="preserve"> 110/20</t>
  </si>
  <si>
    <t xml:space="preserve"> 121/27</t>
  </si>
  <si>
    <t xml:space="preserve"> 100/22</t>
  </si>
  <si>
    <t xml:space="preserve"> 122/12</t>
  </si>
  <si>
    <t xml:space="preserve"> 121/15</t>
  </si>
  <si>
    <t xml:space="preserve"> 124/1</t>
  </si>
  <si>
    <t xml:space="preserve"> 112/1</t>
  </si>
  <si>
    <t xml:space="preserve"> 123/13</t>
  </si>
  <si>
    <t xml:space="preserve"> 116/12</t>
  </si>
  <si>
    <t xml:space="preserve"> 136/27</t>
  </si>
  <si>
    <t xml:space="preserve"> 127/15</t>
  </si>
  <si>
    <t xml:space="preserve"> 117/13</t>
  </si>
  <si>
    <t xml:space="preserve"> 119/16</t>
  </si>
  <si>
    <t xml:space="preserve"> 129/15</t>
  </si>
  <si>
    <t xml:space="preserve"> 132/17</t>
  </si>
  <si>
    <t xml:space="preserve"> 118/14</t>
  </si>
  <si>
    <t xml:space="preserve"> 137/7</t>
  </si>
  <si>
    <t xml:space="preserve"> 114/2</t>
  </si>
  <si>
    <t xml:space="preserve"> 131/4</t>
  </si>
  <si>
    <t xml:space="preserve"> 122/4</t>
  </si>
  <si>
    <t xml:space="preserve"> 126/2</t>
  </si>
  <si>
    <t xml:space="preserve"> 129/3</t>
  </si>
  <si>
    <t xml:space="preserve"> 123/5</t>
  </si>
  <si>
    <t xml:space="preserve"> 130/16</t>
  </si>
  <si>
    <t xml:space="preserve"> 133/18</t>
  </si>
  <si>
    <t xml:space="preserve"> 134/28</t>
  </si>
  <si>
    <t xml:space="preserve"> 128/12</t>
  </si>
  <si>
    <t xml:space="preserve"> 133/11</t>
  </si>
  <si>
    <t xml:space="preserve"> 139/20</t>
  </si>
  <si>
    <t xml:space="preserve"> 126/18</t>
  </si>
  <si>
    <t xml:space="preserve"> 138/19</t>
  </si>
  <si>
    <t xml:space="preserve"> 134/20</t>
  </si>
  <si>
    <t xml:space="preserve"> 136/6</t>
  </si>
  <si>
    <t xml:space="preserve"> 135/5</t>
  </si>
  <si>
    <t xml:space="preserve"> 130/7</t>
  </si>
  <si>
    <t xml:space="preserve"> 140/21</t>
  </si>
  <si>
    <t xml:space="preserve"> 141/8</t>
  </si>
  <si>
    <t xml:space="preserve"> 135/8</t>
  </si>
  <si>
    <t xml:space="preserve"> 142/29</t>
  </si>
  <si>
    <t xml:space="preserve"> 119/25</t>
  </si>
  <si>
    <t xml:space="preserve"> 114/22</t>
  </si>
  <si>
    <t xml:space="preserve"> 4.21,5</t>
  </si>
  <si>
    <t xml:space="preserve"> 107/22</t>
  </si>
  <si>
    <t xml:space="preserve"> 132/23</t>
  </si>
  <si>
    <t xml:space="preserve">  94/13</t>
  </si>
  <si>
    <t xml:space="preserve"> 5.16,4</t>
  </si>
  <si>
    <t>132/27</t>
  </si>
  <si>
    <t xml:space="preserve"> 6.32,7</t>
  </si>
  <si>
    <t>16.04,7</t>
  </si>
  <si>
    <t xml:space="preserve"> 133/27</t>
  </si>
  <si>
    <t>+ 6.31,9</t>
  </si>
  <si>
    <t>133/21</t>
  </si>
  <si>
    <t>134/22</t>
  </si>
  <si>
    <t xml:space="preserve"> 6.35,4</t>
  </si>
  <si>
    <t>17.02,0</t>
  </si>
  <si>
    <t>+ 7.29,2</t>
  </si>
  <si>
    <t>135/23</t>
  </si>
  <si>
    <t xml:space="preserve"> 8.55,6</t>
  </si>
  <si>
    <t>20.22,2</t>
  </si>
  <si>
    <t>+10.49,4</t>
  </si>
  <si>
    <t xml:space="preserve"> 1.20</t>
  </si>
  <si>
    <t xml:space="preserve"> 9.42,9</t>
  </si>
  <si>
    <t>25.13,9</t>
  </si>
  <si>
    <t xml:space="preserve"> 143/25</t>
  </si>
  <si>
    <t>+15.41,1</t>
  </si>
  <si>
    <t>Superrally</t>
  </si>
  <si>
    <t xml:space="preserve"> 8:30</t>
  </si>
  <si>
    <t xml:space="preserve"> 8:31</t>
  </si>
  <si>
    <t xml:space="preserve"> 8:32</t>
  </si>
  <si>
    <t xml:space="preserve"> 8:33</t>
  </si>
  <si>
    <t xml:space="preserve"> 8:34</t>
  </si>
  <si>
    <t xml:space="preserve"> 8:35</t>
  </si>
  <si>
    <t xml:space="preserve"> 8:36</t>
  </si>
  <si>
    <t xml:space="preserve"> 8:37</t>
  </si>
  <si>
    <t xml:space="preserve"> 8:38</t>
  </si>
  <si>
    <t xml:space="preserve"> 8:39</t>
  </si>
  <si>
    <t xml:space="preserve"> 8:40</t>
  </si>
  <si>
    <t xml:space="preserve"> 8:41</t>
  </si>
  <si>
    <t xml:space="preserve"> 8:42</t>
  </si>
  <si>
    <t xml:space="preserve"> 8:43</t>
  </si>
  <si>
    <t xml:space="preserve"> 8:44</t>
  </si>
  <si>
    <t xml:space="preserve"> 8:45</t>
  </si>
  <si>
    <t xml:space="preserve"> 8:46</t>
  </si>
  <si>
    <t xml:space="preserve"> 8:47</t>
  </si>
  <si>
    <t xml:space="preserve"> 8:48</t>
  </si>
  <si>
    <t xml:space="preserve"> 8:49</t>
  </si>
  <si>
    <t xml:space="preserve"> 8:50</t>
  </si>
  <si>
    <t xml:space="preserve"> 8:51</t>
  </si>
  <si>
    <t xml:space="preserve"> 8:52</t>
  </si>
  <si>
    <t xml:space="preserve"> 8:53</t>
  </si>
  <si>
    <t xml:space="preserve"> 8:54</t>
  </si>
  <si>
    <t xml:space="preserve"> 8:55</t>
  </si>
  <si>
    <t xml:space="preserve"> 8:56</t>
  </si>
  <si>
    <t xml:space="preserve"> 8:57</t>
  </si>
  <si>
    <t xml:space="preserve"> 8:58</t>
  </si>
  <si>
    <t xml:space="preserve"> 8:59</t>
  </si>
  <si>
    <t xml:space="preserve"> 9:00</t>
  </si>
  <si>
    <t xml:space="preserve"> 9:01</t>
  </si>
  <si>
    <t xml:space="preserve"> 9:02</t>
  </si>
  <si>
    <t xml:space="preserve"> 9:03</t>
  </si>
  <si>
    <t xml:space="preserve"> 9:04</t>
  </si>
  <si>
    <t xml:space="preserve"> 9:05</t>
  </si>
  <si>
    <t xml:space="preserve"> 9:06</t>
  </si>
  <si>
    <t xml:space="preserve"> 9:07</t>
  </si>
  <si>
    <t xml:space="preserve"> 9:08</t>
  </si>
  <si>
    <t xml:space="preserve"> 9:09</t>
  </si>
  <si>
    <t xml:space="preserve"> 9:10</t>
  </si>
  <si>
    <t xml:space="preserve"> 9:11</t>
  </si>
  <si>
    <t xml:space="preserve"> 9:12</t>
  </si>
  <si>
    <t xml:space="preserve"> 9:13</t>
  </si>
  <si>
    <t xml:space="preserve"> 9:14</t>
  </si>
  <si>
    <t xml:space="preserve"> 9:15</t>
  </si>
  <si>
    <t xml:space="preserve"> 9:16</t>
  </si>
  <si>
    <t xml:space="preserve"> 9:17</t>
  </si>
  <si>
    <t xml:space="preserve"> 9:18</t>
  </si>
  <si>
    <t xml:space="preserve"> 9:19</t>
  </si>
  <si>
    <t xml:space="preserve"> 9:20</t>
  </si>
  <si>
    <t xml:space="preserve"> 9:21</t>
  </si>
  <si>
    <t xml:space="preserve"> 9:22</t>
  </si>
  <si>
    <t xml:space="preserve"> 9:23</t>
  </si>
  <si>
    <t xml:space="preserve"> 9:24</t>
  </si>
  <si>
    <t xml:space="preserve"> 9:25</t>
  </si>
  <si>
    <t xml:space="preserve"> 9:26</t>
  </si>
  <si>
    <t xml:space="preserve"> 9:27</t>
  </si>
  <si>
    <t xml:space="preserve"> 9:28</t>
  </si>
  <si>
    <t xml:space="preserve"> 9:29</t>
  </si>
  <si>
    <t xml:space="preserve"> 9:30</t>
  </si>
  <si>
    <t xml:space="preserve"> 9:31</t>
  </si>
  <si>
    <t xml:space="preserve"> 9:32</t>
  </si>
  <si>
    <t xml:space="preserve"> 9:33</t>
  </si>
  <si>
    <t xml:space="preserve"> 9:34</t>
  </si>
  <si>
    <t xml:space="preserve"> 9:35</t>
  </si>
  <si>
    <t xml:space="preserve"> 9:36</t>
  </si>
  <si>
    <t xml:space="preserve"> 9:37</t>
  </si>
  <si>
    <t xml:space="preserve"> 9:38</t>
  </si>
  <si>
    <t xml:space="preserve"> 9:39</t>
  </si>
  <si>
    <t xml:space="preserve"> 9:40</t>
  </si>
  <si>
    <t xml:space="preserve"> 9:41</t>
  </si>
  <si>
    <t xml:space="preserve"> 9:42</t>
  </si>
  <si>
    <t xml:space="preserve"> 9:43</t>
  </si>
  <si>
    <t xml:space="preserve"> 9:44</t>
  </si>
  <si>
    <t xml:space="preserve"> 9:45</t>
  </si>
  <si>
    <t xml:space="preserve"> 9:46</t>
  </si>
  <si>
    <t xml:space="preserve"> 9:47</t>
  </si>
  <si>
    <t xml:space="preserve"> 9:48</t>
  </si>
  <si>
    <t xml:space="preserve"> 9:49</t>
  </si>
  <si>
    <t xml:space="preserve"> 9:50</t>
  </si>
  <si>
    <t xml:space="preserve"> 9:51</t>
  </si>
  <si>
    <t xml:space="preserve"> 9:52</t>
  </si>
  <si>
    <t xml:space="preserve"> 9:53</t>
  </si>
  <si>
    <t xml:space="preserve"> 9:54</t>
  </si>
  <si>
    <t xml:space="preserve"> 9:55</t>
  </si>
  <si>
    <t xml:space="preserve"> 9:56</t>
  </si>
  <si>
    <t xml:space="preserve"> 9:57</t>
  </si>
  <si>
    <t xml:space="preserve"> 9:58</t>
  </si>
  <si>
    <t xml:space="preserve"> 9:59</t>
  </si>
  <si>
    <t>10:00</t>
  </si>
  <si>
    <t>10:01</t>
  </si>
  <si>
    <t>10:02</t>
  </si>
  <si>
    <t>10:03</t>
  </si>
  <si>
    <t>10:04</t>
  </si>
  <si>
    <t>10:05</t>
  </si>
  <si>
    <t>10:06</t>
  </si>
  <si>
    <t>10:07</t>
  </si>
  <si>
    <t>10:08</t>
  </si>
  <si>
    <t>10:09</t>
  </si>
  <si>
    <t>10:10</t>
  </si>
  <si>
    <t>10:11</t>
  </si>
  <si>
    <t>10:12</t>
  </si>
  <si>
    <t>10:13</t>
  </si>
  <si>
    <t>10:14</t>
  </si>
  <si>
    <t>10:15</t>
  </si>
  <si>
    <t>10:16</t>
  </si>
  <si>
    <t>10:17</t>
  </si>
  <si>
    <t>10:18</t>
  </si>
  <si>
    <t>10:19</t>
  </si>
  <si>
    <t>10:20</t>
  </si>
  <si>
    <t>10:21</t>
  </si>
  <si>
    <t>10:22</t>
  </si>
  <si>
    <t>10:23</t>
  </si>
  <si>
    <t>10:24</t>
  </si>
  <si>
    <t>10:25</t>
  </si>
  <si>
    <t>10:26</t>
  </si>
  <si>
    <t>10:27</t>
  </si>
  <si>
    <t>10:28</t>
  </si>
  <si>
    <t>10:29</t>
  </si>
  <si>
    <t>10:30</t>
  </si>
  <si>
    <t>10:31</t>
  </si>
  <si>
    <t>10:32</t>
  </si>
  <si>
    <t>10:33</t>
  </si>
  <si>
    <t>10:34</t>
  </si>
  <si>
    <t>10:35</t>
  </si>
  <si>
    <t>10:36</t>
  </si>
  <si>
    <t>10:39</t>
  </si>
  <si>
    <t>10:40</t>
  </si>
  <si>
    <t>10:41</t>
  </si>
  <si>
    <t>10:42</t>
  </si>
  <si>
    <t>10:43</t>
  </si>
  <si>
    <t>10:44</t>
  </si>
  <si>
    <t>10:45</t>
  </si>
  <si>
    <t>10:46</t>
  </si>
  <si>
    <t xml:space="preserve"> 8:27</t>
  </si>
  <si>
    <t xml:space="preserve"> 8:24</t>
  </si>
  <si>
    <t xml:space="preserve"> 8:21</t>
  </si>
  <si>
    <t xml:space="preserve"> 8:15</t>
  </si>
  <si>
    <t xml:space="preserve"> 134/22</t>
  </si>
  <si>
    <t xml:space="preserve"> 138/24</t>
  </si>
  <si>
    <t xml:space="preserve">  37</t>
  </si>
  <si>
    <t>SS1S</t>
  </si>
  <si>
    <t xml:space="preserve">  60</t>
  </si>
  <si>
    <t>TC2</t>
  </si>
  <si>
    <t xml:space="preserve">  64</t>
  </si>
  <si>
    <t>SS1F</t>
  </si>
  <si>
    <t xml:space="preserve">  78</t>
  </si>
  <si>
    <t>SS2S</t>
  </si>
  <si>
    <t xml:space="preserve">  81</t>
  </si>
  <si>
    <t>SS3S</t>
  </si>
  <si>
    <t xml:space="preserve">  95</t>
  </si>
  <si>
    <t xml:space="preserve">  99</t>
  </si>
  <si>
    <t xml:space="preserve"> 105</t>
  </si>
  <si>
    <t>SS3F</t>
  </si>
  <si>
    <t xml:space="preserve"> 108</t>
  </si>
  <si>
    <t>TC1</t>
  </si>
  <si>
    <t xml:space="preserve"> 23</t>
  </si>
  <si>
    <t>1 min. late</t>
  </si>
  <si>
    <t xml:space="preserve"> 60</t>
  </si>
  <si>
    <t xml:space="preserve"> 72</t>
  </si>
  <si>
    <t>8 min. late</t>
  </si>
  <si>
    <t>131</t>
  </si>
  <si>
    <t>TC3A</t>
  </si>
  <si>
    <t>144</t>
  </si>
  <si>
    <t>2 min. late</t>
  </si>
  <si>
    <t xml:space="preserve"> 68</t>
  </si>
  <si>
    <t>5.00</t>
  </si>
  <si>
    <t>136/24</t>
  </si>
  <si>
    <t>V&amp;V SPORT MANAGEMENT</t>
  </si>
  <si>
    <t>Eerik Pietarinen</t>
  </si>
  <si>
    <t>Reeta Hämäläinen</t>
  </si>
  <si>
    <t>EERIK PIETARINEN</t>
  </si>
  <si>
    <t>Ford Fiesta R2T</t>
  </si>
  <si>
    <t>18:15</t>
  </si>
  <si>
    <t>Timo Mäki</t>
  </si>
  <si>
    <t>Mika Kortesuo</t>
  </si>
  <si>
    <t>TIMO MÄKI</t>
  </si>
  <si>
    <t>Antti Nokkanen</t>
  </si>
  <si>
    <t>Harri Reinikainen</t>
  </si>
  <si>
    <t>ANTTI NOKKANEN</t>
  </si>
  <si>
    <t>18:17</t>
  </si>
  <si>
    <t>Dmitry Gorchakov</t>
  </si>
  <si>
    <t>Yuri Kulikov</t>
  </si>
  <si>
    <t>DMITRY GORCHAKOV</t>
  </si>
  <si>
    <t>Renault Clio</t>
  </si>
  <si>
    <t>18:19</t>
  </si>
  <si>
    <t>Jonas Pipiras</t>
  </si>
  <si>
    <t>Mindaugas Cepulis</t>
  </si>
  <si>
    <t>JP SPORT</t>
  </si>
  <si>
    <t>Skoda Fabia R2</t>
  </si>
  <si>
    <t>Tommi Hatakka</t>
  </si>
  <si>
    <t>Jarno Ottman</t>
  </si>
  <si>
    <t>TOMMI HATAKKA</t>
  </si>
  <si>
    <t>18:21</t>
  </si>
  <si>
    <t>Petr Turkin</t>
  </si>
  <si>
    <t>Vasily Mirkotan</t>
  </si>
  <si>
    <t>Citroen DS3 Racing</t>
  </si>
  <si>
    <t>18:23</t>
  </si>
  <si>
    <t>Petri Pesu</t>
  </si>
  <si>
    <t>Veijo Nurmela</t>
  </si>
  <si>
    <t>PETRI PESU</t>
  </si>
  <si>
    <t>Dmitry Korotin</t>
  </si>
  <si>
    <t>Andrei Stukov</t>
  </si>
  <si>
    <t>DMITRY KOROTIN</t>
  </si>
  <si>
    <t>18:25</t>
  </si>
  <si>
    <t>Tomi Rönnemaa</t>
  </si>
  <si>
    <t>Tero Rönnemaa</t>
  </si>
  <si>
    <t>TERO RÖNNEMAA</t>
  </si>
  <si>
    <t>Toyota Corolla 1600 GT</t>
  </si>
  <si>
    <t>18:27</t>
  </si>
  <si>
    <t>Steven Viilo</t>
  </si>
  <si>
    <t>Jakko Viilo</t>
  </si>
  <si>
    <t>18:29</t>
  </si>
  <si>
    <t>BMW Compact</t>
  </si>
  <si>
    <t>Kristjan Sinik</t>
  </si>
  <si>
    <t>Meelis Siidirätsep</t>
  </si>
  <si>
    <t>ERKI SPORT</t>
  </si>
  <si>
    <t>18:31</t>
  </si>
  <si>
    <t>Janne Paulanto</t>
  </si>
  <si>
    <t>Pasi Virtanen</t>
  </si>
  <si>
    <t>PASI VIRTANEN</t>
  </si>
  <si>
    <t>BMW 320</t>
  </si>
  <si>
    <t>VW Golf II</t>
  </si>
  <si>
    <t>18:33</t>
  </si>
  <si>
    <t>Aleksander Kudryavtsev</t>
  </si>
  <si>
    <t>Ville Tannermäki</t>
  </si>
  <si>
    <t>Teemu Neuvonen</t>
  </si>
  <si>
    <t>VILLE TANNERMÄKI</t>
  </si>
  <si>
    <t>18:35</t>
  </si>
  <si>
    <t>Tanel Müürsepp</t>
  </si>
  <si>
    <t>Rivo Hell</t>
  </si>
  <si>
    <t>Juha Hautala</t>
  </si>
  <si>
    <t>Jonne Luotonen</t>
  </si>
  <si>
    <t>PRINTSPORT</t>
  </si>
  <si>
    <t>Mercedes Benz 190 E</t>
  </si>
  <si>
    <t>18:37</t>
  </si>
  <si>
    <t>Lada S1600</t>
  </si>
  <si>
    <t>Rando Turja</t>
  </si>
  <si>
    <t>Ain Sepp</t>
  </si>
  <si>
    <t>18:39</t>
  </si>
  <si>
    <t>Mikko Varneslahti</t>
  </si>
  <si>
    <t>Anssi Viinikka</t>
  </si>
  <si>
    <t>Volvo 240</t>
  </si>
  <si>
    <t>Teemu Kiiski</t>
  </si>
  <si>
    <t>Antti Linnaketo</t>
  </si>
  <si>
    <t>ANTTI LINNAKETO</t>
  </si>
  <si>
    <t>18:41</t>
  </si>
  <si>
    <t>Maksim Beliukov</t>
  </si>
  <si>
    <t>Ilona Nakutis</t>
  </si>
  <si>
    <t>JUNIOR RALLY TEAM</t>
  </si>
  <si>
    <t>Alex Forsström</t>
  </si>
  <si>
    <t>Mikko Lukka</t>
  </si>
  <si>
    <t>ALEX FORSSTRÖM</t>
  </si>
  <si>
    <t>BMW 328i Coupe</t>
  </si>
  <si>
    <t>18:43</t>
  </si>
  <si>
    <t>Tōnu Sepp</t>
  </si>
  <si>
    <t>Tarvo Saar</t>
  </si>
  <si>
    <t>Erkki Kimmo</t>
  </si>
  <si>
    <t>Niko Sorsa</t>
  </si>
  <si>
    <t>ERKKI KIMMO</t>
  </si>
  <si>
    <t>Mitsubishi Lancer Evo 3</t>
  </si>
  <si>
    <t>18:45</t>
  </si>
  <si>
    <t>Allar Goldberg</t>
  </si>
  <si>
    <t>Kaarel Lääne</t>
  </si>
  <si>
    <t>Lancia Delta HFIntegrale</t>
  </si>
  <si>
    <t>Dmitry Feofanov</t>
  </si>
  <si>
    <t>Normunds Kokins</t>
  </si>
  <si>
    <t>RUS / LAT</t>
  </si>
  <si>
    <t>18:47</t>
  </si>
  <si>
    <t>Raigo Reimal</t>
  </si>
  <si>
    <t>Magnus Lepp</t>
  </si>
  <si>
    <t>Denis Rostilov</t>
  </si>
  <si>
    <t>Alexey Ignatov</t>
  </si>
  <si>
    <t>THOMAS BETON RACING</t>
  </si>
  <si>
    <t>18:49</t>
  </si>
  <si>
    <t>Kalle Mäkinen</t>
  </si>
  <si>
    <t>Juha Ruti</t>
  </si>
  <si>
    <t>KALLE MÄKINEN</t>
  </si>
  <si>
    <t>18:51</t>
  </si>
  <si>
    <t>18:53</t>
  </si>
  <si>
    <t>Laurynas Dirzininkas</t>
  </si>
  <si>
    <t>ASK AUTORIKONA</t>
  </si>
  <si>
    <t>18:55</t>
  </si>
  <si>
    <t>Henri Tuomisto</t>
  </si>
  <si>
    <t>Jukka Rasi</t>
  </si>
  <si>
    <t>Opel Astra GSI</t>
  </si>
  <si>
    <t>Ott Mesikäpp</t>
  </si>
  <si>
    <t>Alvar Kuutok</t>
  </si>
  <si>
    <t>18:57</t>
  </si>
  <si>
    <t>Ander Elevant</t>
  </si>
  <si>
    <t>Priit Piir</t>
  </si>
  <si>
    <t>BMW 325i</t>
  </si>
  <si>
    <t>18:59</t>
  </si>
  <si>
    <t>Esa Uski</t>
  </si>
  <si>
    <t>Jouni Jäkkilä</t>
  </si>
  <si>
    <t>ESA USKI</t>
  </si>
  <si>
    <t>19:01</t>
  </si>
  <si>
    <t>Janar Lehtniit</t>
  </si>
  <si>
    <t>Rauno Orupōld</t>
  </si>
  <si>
    <t>Ford Escort RS2000</t>
  </si>
  <si>
    <t>19:03</t>
  </si>
  <si>
    <t>Karl Jalakas</t>
  </si>
  <si>
    <t>Rando Tark</t>
  </si>
  <si>
    <t>Zigurds Kalnins</t>
  </si>
  <si>
    <t>Renars Salaks</t>
  </si>
  <si>
    <t>RENARS SALAKS</t>
  </si>
  <si>
    <t>19:05</t>
  </si>
  <si>
    <t>Kermo Laus</t>
  </si>
  <si>
    <t>Kauri Pannas</t>
  </si>
  <si>
    <t>19:07</t>
  </si>
  <si>
    <t>Mart Kask</t>
  </si>
  <si>
    <t>Jörgen Pukk</t>
  </si>
  <si>
    <t>BMW 318is</t>
  </si>
  <si>
    <t>Einar Valdmaa</t>
  </si>
  <si>
    <t>Janno Older</t>
  </si>
  <si>
    <t>MAAMARK OY</t>
  </si>
  <si>
    <t>Toyota Corolla GT</t>
  </si>
  <si>
    <t>19:09</t>
  </si>
  <si>
    <t>Klim Baikov</t>
  </si>
  <si>
    <t>Andrey Kleshchev</t>
  </si>
  <si>
    <t>KLIM BAIKOV</t>
  </si>
  <si>
    <t>Lada 2105</t>
  </si>
  <si>
    <t>19:11</t>
  </si>
  <si>
    <t>Pasi Lyytikäinen</t>
  </si>
  <si>
    <t>Sami Jokioinen</t>
  </si>
  <si>
    <t>PASI LYYTIKÄINEN</t>
  </si>
  <si>
    <t>Peep Trave</t>
  </si>
  <si>
    <t>Indrek Jōeäär</t>
  </si>
  <si>
    <t>19:13</t>
  </si>
  <si>
    <t>Raigo Vilbiks</t>
  </si>
  <si>
    <t>Silver Siivelt</t>
  </si>
  <si>
    <t>Lada Samara</t>
  </si>
  <si>
    <t>19:15</t>
  </si>
  <si>
    <t>Tommi Harju</t>
  </si>
  <si>
    <t>Mirka Leinonen</t>
  </si>
  <si>
    <t>TOMMI HARJU</t>
  </si>
  <si>
    <t>Jarno Kinnunen</t>
  </si>
  <si>
    <t>Tomi Minkkinen</t>
  </si>
  <si>
    <t>TOMI MINKKINEN</t>
  </si>
  <si>
    <t>19:17</t>
  </si>
  <si>
    <t>Stepan Kondrashov</t>
  </si>
  <si>
    <t>Dmitrii Mushkin</t>
  </si>
  <si>
    <t>STEPAN KONDRASHOV</t>
  </si>
  <si>
    <t>Peugeot 106</t>
  </si>
  <si>
    <t>Margus Jamnes</t>
  </si>
  <si>
    <t>Jan Nōlvak</t>
  </si>
  <si>
    <t>19:19</t>
  </si>
  <si>
    <t>Tomi Mäkinen</t>
  </si>
  <si>
    <t>Elmeri Mäki-Kulmala</t>
  </si>
  <si>
    <t>Andris Truu</t>
  </si>
  <si>
    <t>Alari Jürgens</t>
  </si>
  <si>
    <t>19:21</t>
  </si>
  <si>
    <t>BMW 318ti Compact</t>
  </si>
  <si>
    <t>19:23</t>
  </si>
  <si>
    <t>Priit Guljajev</t>
  </si>
  <si>
    <t>Karol Pert</t>
  </si>
  <si>
    <t>Peeter Kaibald</t>
  </si>
  <si>
    <t>Jarmo Liivak</t>
  </si>
  <si>
    <t>19:25</t>
  </si>
  <si>
    <t>Tiit Pōlluäär</t>
  </si>
  <si>
    <t>Fredi Kostikov</t>
  </si>
  <si>
    <t>Erkko East</t>
  </si>
  <si>
    <t>Margus Brant</t>
  </si>
  <si>
    <t>19:27</t>
  </si>
  <si>
    <t>Vello Tiitus</t>
  </si>
  <si>
    <t>Sven Andevei</t>
  </si>
  <si>
    <t>Mitsubishi Colt</t>
  </si>
  <si>
    <t>Valerijus Afanasjevas</t>
  </si>
  <si>
    <t>Gintautas Bulota</t>
  </si>
  <si>
    <t>Vaz 21053</t>
  </si>
  <si>
    <t>19:29</t>
  </si>
  <si>
    <t>Ilkka Saarikoski</t>
  </si>
  <si>
    <t>Juhani Koski</t>
  </si>
  <si>
    <t>ILKKA SAARIKOSKI</t>
  </si>
  <si>
    <t>Riku Kankkunen</t>
  </si>
  <si>
    <t>Jani Laitinen</t>
  </si>
  <si>
    <t>RIKU KANKKUNEN</t>
  </si>
  <si>
    <t>Ford Fiesta ST</t>
  </si>
  <si>
    <t>19:31</t>
  </si>
  <si>
    <t>Lauri Peegel</t>
  </si>
  <si>
    <t>Anders Tammel</t>
  </si>
  <si>
    <t>19:33</t>
  </si>
  <si>
    <t>Silver Sōmer</t>
  </si>
  <si>
    <t>Gert Virves</t>
  </si>
  <si>
    <t>Opel Astra</t>
  </si>
  <si>
    <t>Indrek Ups</t>
  </si>
  <si>
    <t>Romet Tsirna</t>
  </si>
  <si>
    <t>19:35</t>
  </si>
  <si>
    <t>Mait Mättik</t>
  </si>
  <si>
    <t>Kristjan Len</t>
  </si>
  <si>
    <t>SK VILLU</t>
  </si>
  <si>
    <t>Vaz 2107</t>
  </si>
  <si>
    <t>Marko Heinoja</t>
  </si>
  <si>
    <t>Arvo Rego</t>
  </si>
  <si>
    <t>Seat Ibiza GTI</t>
  </si>
  <si>
    <t>19:37</t>
  </si>
  <si>
    <t>Vaido Tali</t>
  </si>
  <si>
    <t>Taavi Udevald</t>
  </si>
  <si>
    <t>Chrislin Sepp</t>
  </si>
  <si>
    <t>Margus Murakas</t>
  </si>
  <si>
    <t>19:39</t>
  </si>
  <si>
    <t>Villu Mättik</t>
  </si>
  <si>
    <t>Arvo Maslenikov</t>
  </si>
  <si>
    <t>Vaz 2105</t>
  </si>
  <si>
    <t>19:41</t>
  </si>
  <si>
    <t>Faz 51</t>
  </si>
  <si>
    <t>19:43</t>
  </si>
  <si>
    <t>19:45</t>
  </si>
  <si>
    <t>Taavi Pindis</t>
  </si>
  <si>
    <t>Indrek Metsamaa</t>
  </si>
  <si>
    <t>19:47</t>
  </si>
  <si>
    <t>Elmo Allika</t>
  </si>
  <si>
    <t>Valter Nōmmik</t>
  </si>
  <si>
    <t>Sander Pärn</t>
  </si>
  <si>
    <t>James Morgan</t>
  </si>
  <si>
    <t>EST / GB</t>
  </si>
  <si>
    <t>MM-MOTORSPORT</t>
  </si>
  <si>
    <t>19:49</t>
  </si>
  <si>
    <t>Citroen C2 R2</t>
  </si>
  <si>
    <t>19:50</t>
  </si>
  <si>
    <t>19:51</t>
  </si>
  <si>
    <t>19:52</t>
  </si>
  <si>
    <t>Kenneth Sepp</t>
  </si>
  <si>
    <t>Tanel Kasesalu</t>
  </si>
  <si>
    <t>19:53</t>
  </si>
  <si>
    <t>Roland Poom</t>
  </si>
  <si>
    <t>Marti Halling</t>
  </si>
  <si>
    <t>19:54</t>
  </si>
  <si>
    <t>Kristen Kelement</t>
  </si>
  <si>
    <t>Timo Kasesalu</t>
  </si>
  <si>
    <t>RS RACING TEAM</t>
  </si>
  <si>
    <t>19:55</t>
  </si>
  <si>
    <t>19:56</t>
  </si>
  <si>
    <t>Miko Niinemäe</t>
  </si>
  <si>
    <t xml:space="preserve"> 17:27</t>
  </si>
  <si>
    <t xml:space="preserve"> 17:15</t>
  </si>
  <si>
    <t>000</t>
  </si>
  <si>
    <t>SILVESTON 48.SAAREMAA RALLI 2015</t>
  </si>
  <si>
    <t>09-10 October 2015</t>
  </si>
  <si>
    <t>Saaremaa</t>
  </si>
  <si>
    <t>Stardiprotokoll  / Startlist for Day 2 ,  TC3D</t>
  </si>
  <si>
    <t>Class</t>
  </si>
  <si>
    <t>Drivers</t>
  </si>
  <si>
    <t>Võistkonnad / Teams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</si>
  <si>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</si>
  <si>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</si>
  <si>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</si>
  <si>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</si>
  <si>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</si>
  <si>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</si>
  <si>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</si>
  <si>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</si>
  <si>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</si>
  <si>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</si>
  <si>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</si>
  <si>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</si>
  <si>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</si>
  <si>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</si>
  <si>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</si>
  <si>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</si>
  <si>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</si>
  <si>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</si>
  <si>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</si>
  <si>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</si>
  <si>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</si>
  <si>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</si>
  <si>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</si>
  <si>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</si>
  <si>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</si>
  <si>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</si>
  <si>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</si>
  <si>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</si>
  <si>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</si>
  <si>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</si>
  <si>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Special stage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</si>
  <si>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</si>
  <si>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</si>
  <si>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</si>
  <si>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</si>
  <si>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</si>
  <si>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</si>
  <si>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</si>
  <si>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 xml:space="preserve"> </t>
  </si>
  <si>
    <t xml:space="preserve">    Special stages</t>
  </si>
  <si>
    <t>00</t>
  </si>
  <si>
    <t>0</t>
  </si>
  <si>
    <t>MV2</t>
  </si>
  <si>
    <t>EST</t>
  </si>
  <si>
    <t>SAR-TECH MOTORSPORT</t>
  </si>
  <si>
    <t>Mitsubishi Lancer Evo 9</t>
  </si>
  <si>
    <t>Rainer Aus</t>
  </si>
  <si>
    <t>Simo Koskinen</t>
  </si>
  <si>
    <t>LEDRENT RALLY TEAM</t>
  </si>
  <si>
    <t>Egon Kaur</t>
  </si>
  <si>
    <t>Annika Arnek</t>
  </si>
  <si>
    <t>KAUR MOTORSPORT</t>
  </si>
  <si>
    <t>PROREHV RALLY TEAM</t>
  </si>
  <si>
    <t>Mitsubishi Lancer Evo 10</t>
  </si>
  <si>
    <t>MV8</t>
  </si>
  <si>
    <t>TIKKRI MOTORSPORT</t>
  </si>
  <si>
    <t>Mitsubishi Lancer Evo 6</t>
  </si>
  <si>
    <t>CUEKS RACING</t>
  </si>
  <si>
    <t>Subaru Impreza</t>
  </si>
  <si>
    <t>Mitsubishi Lancer Evo 8</t>
  </si>
  <si>
    <t>Aiko Aigro</t>
  </si>
  <si>
    <t>Kermo Kärtmann</t>
  </si>
  <si>
    <t>MV6</t>
  </si>
  <si>
    <t>Ken Torn</t>
  </si>
  <si>
    <t>Riivo Mesila</t>
  </si>
  <si>
    <t>Honda Civic Type-R</t>
  </si>
  <si>
    <t>MV4</t>
  </si>
  <si>
    <t>ASRT RALLY TEAM</t>
  </si>
  <si>
    <t>Peugeot 208 R2</t>
  </si>
  <si>
    <t>Peugeot 208</t>
  </si>
  <si>
    <t>Mait Maarend</t>
  </si>
  <si>
    <t>Mihkel Kapp</t>
  </si>
  <si>
    <t>Rünno Ubinhain</t>
  </si>
  <si>
    <t>MV7</t>
  </si>
  <si>
    <t>Dmitry Nikonchuk</t>
  </si>
  <si>
    <t>Elena Nikonchuk</t>
  </si>
  <si>
    <t>RUS</t>
  </si>
  <si>
    <t>MS RACING</t>
  </si>
  <si>
    <t>BMW M3</t>
  </si>
  <si>
    <t>Lembit Soe</t>
  </si>
  <si>
    <t>Ahto Pihlas</t>
  </si>
  <si>
    <t>Toyota Starlet</t>
  </si>
  <si>
    <t>Madis Vanaselja</t>
  </si>
  <si>
    <t>Jaanus Hōbemägi</t>
  </si>
  <si>
    <t>Ford Fiesta R2</t>
  </si>
  <si>
    <t>David Sultanjants</t>
  </si>
  <si>
    <t>Siim Oja</t>
  </si>
  <si>
    <t>Citroen DS3</t>
  </si>
  <si>
    <t>Sergey Uger</t>
  </si>
  <si>
    <t>CONE FOREST RALLY TEAM</t>
  </si>
  <si>
    <t>Kristo Subi</t>
  </si>
  <si>
    <t>ECOM MOTORSPORT</t>
  </si>
  <si>
    <t>Gustav Kruuda</t>
  </si>
  <si>
    <t>Ken Järveoja</t>
  </si>
  <si>
    <t>ALM MOTORSPORT</t>
  </si>
  <si>
    <t>LIT</t>
  </si>
  <si>
    <t>Vadim Kuznetsov</t>
  </si>
  <si>
    <t>Roman Kapustin</t>
  </si>
  <si>
    <t>Denis Levyatov</t>
  </si>
  <si>
    <t>RUS / ISR</t>
  </si>
  <si>
    <t>Mario Jürimäe</t>
  </si>
  <si>
    <t>Raiko Aru</t>
  </si>
  <si>
    <t>Veiko Kullamäe</t>
  </si>
  <si>
    <t>BMW 325</t>
  </si>
  <si>
    <t>Karel Tölp</t>
  </si>
  <si>
    <t>Teele Sepp</t>
  </si>
  <si>
    <t>Kaspar Kasari</t>
  </si>
  <si>
    <t>Hannes Kuusmaa</t>
  </si>
  <si>
    <t>MV5</t>
  </si>
  <si>
    <t>Rainer Meus</t>
  </si>
  <si>
    <t>Kaupo Vana</t>
  </si>
  <si>
    <t>Martin Vatter</t>
  </si>
  <si>
    <t>Oliver Peebo</t>
  </si>
  <si>
    <t>Gert-Kaupo Kähr</t>
  </si>
  <si>
    <t>Jan Pantalon</t>
  </si>
  <si>
    <t>REINUP MOTORSPORT</t>
  </si>
  <si>
    <t>Honda Civic</t>
  </si>
  <si>
    <t>Marko Ringenberg</t>
  </si>
  <si>
    <t>Allar Heina</t>
  </si>
  <si>
    <t>Nissan Sunny</t>
  </si>
  <si>
    <t>Henri Franke</t>
  </si>
  <si>
    <t>Suzuki Baleno</t>
  </si>
  <si>
    <t>Tauri Pihlas</t>
  </si>
  <si>
    <t>Ott Kiil</t>
  </si>
  <si>
    <t>VW Golf</t>
  </si>
  <si>
    <t>EHMOFIX RALLY TEAM</t>
  </si>
  <si>
    <t>Alari Sillaste</t>
  </si>
  <si>
    <t>Arvo Liimann</t>
  </si>
  <si>
    <t>GAZ RALLIKLUBI</t>
  </si>
  <si>
    <t>AZLK 2140</t>
  </si>
  <si>
    <t>MV9</t>
  </si>
  <si>
    <t>Toomas Repp</t>
  </si>
  <si>
    <t>Oliver Ojaveer</t>
  </si>
  <si>
    <t>Veiko Liukanen</t>
  </si>
  <si>
    <t>MÄRJAMAA RALLY TEAM</t>
  </si>
  <si>
    <t>Siim Plangi</t>
  </si>
  <si>
    <t>MV3</t>
  </si>
  <si>
    <t>Sander Siniorg</t>
  </si>
  <si>
    <t>Karl-Artur Viitra</t>
  </si>
  <si>
    <t>Karl Tarrend</t>
  </si>
  <si>
    <t>Mirko Kaunis</t>
  </si>
  <si>
    <t>Kevin Kuusik</t>
  </si>
  <si>
    <t>OT RACING</t>
  </si>
  <si>
    <t>Rasmus Uustulnd</t>
  </si>
  <si>
    <t>Imre Kuusk</t>
  </si>
  <si>
    <t>Oliver Ojaperv</t>
  </si>
  <si>
    <t>Jarno Talve</t>
  </si>
  <si>
    <t>Martin Valter</t>
  </si>
  <si>
    <t>LIGUR RACING</t>
  </si>
  <si>
    <t>Results for  EMV 3 - Dmack Trophy</t>
  </si>
  <si>
    <t>Estonian Rally Championship</t>
  </si>
  <si>
    <t>8</t>
  </si>
  <si>
    <t>FIN</t>
  </si>
  <si>
    <t>Rauno Rohtmets</t>
  </si>
  <si>
    <t>ME3 RALLYTEAM</t>
  </si>
  <si>
    <t>Mait Madik</t>
  </si>
  <si>
    <t>Toomas Tauk</t>
  </si>
  <si>
    <t>19:30</t>
  </si>
  <si>
    <t>19:32</t>
  </si>
  <si>
    <t>Maria Uger</t>
  </si>
  <si>
    <t>19:34</t>
  </si>
  <si>
    <t>19:36</t>
  </si>
  <si>
    <t>19:38</t>
  </si>
  <si>
    <t>19:40</t>
  </si>
  <si>
    <t>19:42</t>
  </si>
  <si>
    <t>19:44</t>
  </si>
  <si>
    <t>19:46</t>
  </si>
  <si>
    <t>Rainer Tuberik</t>
  </si>
  <si>
    <t>Tauri Taevas</t>
  </si>
  <si>
    <t>Jüri Lindmets</t>
  </si>
  <si>
    <t>Nele Helü</t>
  </si>
  <si>
    <t>Olev Helü</t>
  </si>
  <si>
    <t>Aivo Alasoo</t>
  </si>
  <si>
    <t>Meelis Hirsnik</t>
  </si>
  <si>
    <t>Kaido Oru</t>
  </si>
  <si>
    <t>Citroen C2</t>
  </si>
  <si>
    <t>Results Day 1</t>
  </si>
  <si>
    <t>Carl Terras</t>
  </si>
  <si>
    <t>Marek Sarapuu</t>
  </si>
  <si>
    <t>Ranno Bundsen</t>
  </si>
  <si>
    <t>Robert Loshtshenikov</t>
  </si>
  <si>
    <t>MV1</t>
  </si>
  <si>
    <t>Ford Fiesta R5</t>
  </si>
  <si>
    <t>Margus Jōerand</t>
  </si>
  <si>
    <t>Alexsandr Kornilov</t>
  </si>
  <si>
    <t>ISR / EST</t>
  </si>
  <si>
    <t>Janar Tänak</t>
  </si>
  <si>
    <t>Lada VFTS</t>
  </si>
  <si>
    <t>Georg Linnamäe</t>
  </si>
  <si>
    <t>Oliver Tampuu</t>
  </si>
  <si>
    <t>Kasper Koosa</t>
  </si>
  <si>
    <t>Ronald Jürgenson</t>
  </si>
  <si>
    <t>Gaz 53</t>
  </si>
  <si>
    <t>Gaz 51</t>
  </si>
  <si>
    <t>Ford Fiesta</t>
  </si>
  <si>
    <t>9</t>
  </si>
  <si>
    <t>Toivo Liukanen</t>
  </si>
  <si>
    <t>LAT</t>
  </si>
  <si>
    <t>Roland Murakas</t>
  </si>
  <si>
    <t>Kalle Adler</t>
  </si>
  <si>
    <t>Martins Svilis</t>
  </si>
  <si>
    <t>Ivo Pukis</t>
  </si>
  <si>
    <t>VAGI RACING</t>
  </si>
  <si>
    <t>NEIKSANS RALLY SPORT</t>
  </si>
  <si>
    <t>Yuri Sidorenko</t>
  </si>
  <si>
    <t>Sergei Larens</t>
  </si>
  <si>
    <t>RUS / EST</t>
  </si>
  <si>
    <t>BLISS RALLY</t>
  </si>
  <si>
    <t>Vaiko Samm</t>
  </si>
  <si>
    <t>Raigo Press</t>
  </si>
  <si>
    <t>Subaru Impreza WRX STI</t>
  </si>
  <si>
    <t>17:30</t>
  </si>
  <si>
    <t>17:32</t>
  </si>
  <si>
    <t>17:34</t>
  </si>
  <si>
    <t>17:36</t>
  </si>
  <si>
    <t>17:38</t>
  </si>
  <si>
    <t>17:40</t>
  </si>
  <si>
    <t>Karl.Martin Volver</t>
  </si>
  <si>
    <t>17:42</t>
  </si>
  <si>
    <t>17:44</t>
  </si>
  <si>
    <t>17:46</t>
  </si>
  <si>
    <t>17:48</t>
  </si>
  <si>
    <t>17:50</t>
  </si>
  <si>
    <t>17:52</t>
  </si>
  <si>
    <t>17:54</t>
  </si>
  <si>
    <t>17:56</t>
  </si>
  <si>
    <t>17:58</t>
  </si>
  <si>
    <t>18:00</t>
  </si>
  <si>
    <t>18:02</t>
  </si>
  <si>
    <t>18:04</t>
  </si>
  <si>
    <t>18:06</t>
  </si>
  <si>
    <t>18:08</t>
  </si>
  <si>
    <t>18:10</t>
  </si>
  <si>
    <t>18:12</t>
  </si>
  <si>
    <t>18:14</t>
  </si>
  <si>
    <t>18:16</t>
  </si>
  <si>
    <t>18:18</t>
  </si>
  <si>
    <t>18:20</t>
  </si>
  <si>
    <t>18:22</t>
  </si>
  <si>
    <t>18:24</t>
  </si>
  <si>
    <t>18:26</t>
  </si>
  <si>
    <t>18:28</t>
  </si>
  <si>
    <t>Leonid Vilde</t>
  </si>
  <si>
    <t>Dmitry Chumak</t>
  </si>
  <si>
    <t>18:30</t>
  </si>
  <si>
    <t>18:32</t>
  </si>
  <si>
    <t>18:34</t>
  </si>
  <si>
    <t>Vallo Nuuter</t>
  </si>
  <si>
    <t>18:36</t>
  </si>
  <si>
    <t>18:38</t>
  </si>
  <si>
    <t>18:40</t>
  </si>
  <si>
    <t>18:42</t>
  </si>
  <si>
    <t>Anna Zavershinskaya</t>
  </si>
  <si>
    <t>Renault Clio R3</t>
  </si>
  <si>
    <t>18:44</t>
  </si>
  <si>
    <t>Edgars Balodis</t>
  </si>
  <si>
    <t>Inese Akmentina</t>
  </si>
  <si>
    <t>EDGARS BALODIS</t>
  </si>
  <si>
    <t>18:46</t>
  </si>
  <si>
    <t>18:48</t>
  </si>
  <si>
    <t>18:50</t>
  </si>
  <si>
    <t>18:52</t>
  </si>
  <si>
    <t>18:54</t>
  </si>
  <si>
    <t>18:56</t>
  </si>
  <si>
    <t>Alar Tatrik</t>
  </si>
  <si>
    <t>18:58</t>
  </si>
  <si>
    <t>Rain Kaur</t>
  </si>
  <si>
    <t>Silver Simm</t>
  </si>
  <si>
    <t>19:00</t>
  </si>
  <si>
    <t>Andres Lichtfeldt</t>
  </si>
  <si>
    <t>19:02</t>
  </si>
  <si>
    <t>BMW 318</t>
  </si>
  <si>
    <t>19:04</t>
  </si>
  <si>
    <t>Marten Madissoo</t>
  </si>
  <si>
    <t>Vivo Pender</t>
  </si>
  <si>
    <t>AIX RACING TEAM</t>
  </si>
  <si>
    <t>Ford Focus</t>
  </si>
  <si>
    <t>19:06</t>
  </si>
  <si>
    <t>19:08</t>
  </si>
  <si>
    <t>19:10</t>
  </si>
  <si>
    <t>19:12</t>
  </si>
  <si>
    <t>19:14</t>
  </si>
  <si>
    <t>19:16</t>
  </si>
  <si>
    <t>19:18</t>
  </si>
  <si>
    <t>19:20</t>
  </si>
  <si>
    <t>19:22</t>
  </si>
  <si>
    <t>19:24</t>
  </si>
  <si>
    <t>19:26</t>
  </si>
  <si>
    <t>19:28</t>
  </si>
  <si>
    <t>Gaz 51A V8</t>
  </si>
  <si>
    <t>Kuldar Sikk</t>
  </si>
  <si>
    <t>Special Stages</t>
  </si>
  <si>
    <t>EE Championship Power Stage - Special Stage 10</t>
  </si>
  <si>
    <t>Raido Subi</t>
  </si>
  <si>
    <t>17:31</t>
  </si>
  <si>
    <t>17:33</t>
  </si>
  <si>
    <t>Tomi Tukiainen</t>
  </si>
  <si>
    <t>Mikko Pohjanharju</t>
  </si>
  <si>
    <t>FUTURSOFT RACING TEAM</t>
  </si>
  <si>
    <t>Ford Fiesta S2000</t>
  </si>
  <si>
    <t>17:35</t>
  </si>
  <si>
    <t>Giedrius Notkus</t>
  </si>
  <si>
    <t>Dalius Strizanas</t>
  </si>
  <si>
    <t>LITNAGLIS</t>
  </si>
  <si>
    <t>17:37</t>
  </si>
  <si>
    <t>Vitaliy Pushkar</t>
  </si>
  <si>
    <t>Ivan Mishyn</t>
  </si>
  <si>
    <t>UKR</t>
  </si>
  <si>
    <t>IVAN MISHYN</t>
  </si>
  <si>
    <t>MIHKEL KAPP</t>
  </si>
  <si>
    <t>17:39</t>
  </si>
  <si>
    <t>Ari Laivola</t>
  </si>
  <si>
    <t>Kari Mustalahti</t>
  </si>
  <si>
    <t>ARI LAIVOLA</t>
  </si>
  <si>
    <t>Peugeot 207 S2000</t>
  </si>
  <si>
    <t>Priit Koik</t>
  </si>
  <si>
    <t>Meelis Orgla</t>
  </si>
  <si>
    <t>Mitsubishi Lancer Evo 7</t>
  </si>
  <si>
    <t>17:41</t>
  </si>
  <si>
    <t>Ago Ahu</t>
  </si>
  <si>
    <t>Kalle Ahu</t>
  </si>
  <si>
    <t>17:43</t>
  </si>
  <si>
    <t>Einar Laipaik</t>
  </si>
  <si>
    <t>Siimo Suvemaa</t>
  </si>
  <si>
    <t>LAITSERALLYPARK</t>
  </si>
  <si>
    <t>17:45</t>
  </si>
  <si>
    <t>Tommi Laaksonen</t>
  </si>
  <si>
    <t>Arttu Flyktman</t>
  </si>
  <si>
    <t>SÄILIÖ-JA TERÄSRAKENNE A.LUOTO</t>
  </si>
  <si>
    <t>Timmu Kōrge</t>
  </si>
  <si>
    <t>Kaido Kaubi</t>
  </si>
  <si>
    <t>17:47</t>
  </si>
  <si>
    <t>Ott Tänak</t>
  </si>
  <si>
    <t>17:49</t>
  </si>
  <si>
    <t>17:51</t>
  </si>
  <si>
    <t>17:53</t>
  </si>
  <si>
    <t>Juho Tukiainen</t>
  </si>
  <si>
    <t>Pekka Kärmeniemi</t>
  </si>
  <si>
    <t>JUHO TUKIAINEN</t>
  </si>
  <si>
    <t>17:55</t>
  </si>
  <si>
    <t>17:57</t>
  </si>
  <si>
    <t>Dmitriy Voronov</t>
  </si>
  <si>
    <t>Vasiliy Krichevskiy</t>
  </si>
  <si>
    <t>VASILIY KRICHEVSKIY</t>
  </si>
  <si>
    <t>17:59</t>
  </si>
  <si>
    <t>Sami Valme</t>
  </si>
  <si>
    <t>Kaj Nordling</t>
  </si>
  <si>
    <t>SAMI VALME</t>
  </si>
  <si>
    <t>Anre Saks</t>
  </si>
  <si>
    <t>Rainer Maasik</t>
  </si>
  <si>
    <t>18:01</t>
  </si>
  <si>
    <t>18:03</t>
  </si>
  <si>
    <t>2WD</t>
  </si>
  <si>
    <t>Ford Fiesta R200</t>
  </si>
  <si>
    <t>18:05</t>
  </si>
  <si>
    <t>18:07</t>
  </si>
  <si>
    <t>Alari Kupri</t>
  </si>
  <si>
    <t>18:09</t>
  </si>
  <si>
    <t>Timo Markkanen</t>
  </si>
  <si>
    <t>Veikko Kanninen</t>
  </si>
  <si>
    <t>TIMO MARKKANEN</t>
  </si>
  <si>
    <t>Karri Marttila</t>
  </si>
  <si>
    <t>Heikki Pietarila</t>
  </si>
  <si>
    <t>KARRI MARTTILA</t>
  </si>
  <si>
    <t>18:11</t>
  </si>
  <si>
    <t>Grigorii Burlutckii</t>
  </si>
  <si>
    <t>Ivan Efremov</t>
  </si>
  <si>
    <t>GRIGORII BURLUTCKII</t>
  </si>
  <si>
    <t>18:13</t>
  </si>
  <si>
    <t>Taisko Lario</t>
  </si>
  <si>
    <t>Pentti Tiainen</t>
  </si>
  <si>
    <t>TALVAR RACING</t>
  </si>
  <si>
    <t>ALGIRDAS KAZLAUSKAS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</si>
  <si>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</si>
  <si>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</si>
  <si>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</si>
  <si>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</si>
  <si>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</si>
  <si>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</si>
  <si>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</si>
  <si>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</si>
  <si>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</si>
  <si>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</si>
  <si>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</si>
  <si>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</si>
  <si>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</si>
  <si>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</si>
  <si>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</si>
  <si>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</si>
  <si>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</si>
  <si>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</si>
  <si>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</si>
  <si>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</si>
  <si>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</si>
  <si>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>Raigo Mōlder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</si>
  <si>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</si>
  <si>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</si>
  <si>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</si>
  <si>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</si>
  <si>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</si>
  <si>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</si>
  <si>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</si>
  <si>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</si>
  <si>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</si>
  <si>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</si>
  <si>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</si>
  <si>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</si>
  <si>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</si>
  <si>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</si>
  <si>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</si>
  <si>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</si>
  <si>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</si>
  <si>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</si>
  <si>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</si>
  <si>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</si>
  <si>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</si>
  <si>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</si>
  <si>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</si>
  <si>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</si>
  <si>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</si>
  <si>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</si>
  <si>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</si>
  <si>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</si>
  <si>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</si>
  <si>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</si>
  <si>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</si>
  <si>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</si>
  <si>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</si>
  <si>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>Seppo Tuominen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</si>
  <si>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</si>
  <si>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</si>
  <si>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</si>
  <si>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</si>
  <si>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</si>
  <si>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</si>
  <si>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</si>
  <si>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</si>
  <si>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</si>
  <si>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</si>
  <si>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</si>
  <si>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</si>
  <si>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>Pasi Tiainen</t>
  </si>
  <si>
    <t>PASI TIAINEN</t>
  </si>
  <si>
    <t xml:space="preserve"> 67.</t>
  </si>
  <si>
    <t xml:space="preserve"> 68.</t>
  </si>
  <si>
    <t xml:space="preserve"> 69.</t>
  </si>
  <si>
    <t xml:space="preserve"> 70.</t>
  </si>
  <si>
    <t xml:space="preserve"> 71.</t>
  </si>
  <si>
    <t xml:space="preserve"> 72.</t>
  </si>
  <si>
    <t xml:space="preserve"> 73.</t>
  </si>
  <si>
    <t xml:space="preserve"> 74.</t>
  </si>
  <si>
    <t xml:space="preserve"> 75.</t>
  </si>
  <si>
    <t xml:space="preserve"> 76.</t>
  </si>
  <si>
    <t xml:space="preserve"> 77.</t>
  </si>
  <si>
    <t xml:space="preserve"> 78.</t>
  </si>
  <si>
    <t xml:space="preserve"> 79.</t>
  </si>
  <si>
    <t xml:space="preserve"> 80.</t>
  </si>
  <si>
    <t xml:space="preserve"> 81.</t>
  </si>
  <si>
    <t xml:space="preserve"> 82.</t>
  </si>
  <si>
    <t xml:space="preserve"> 83.</t>
  </si>
  <si>
    <t xml:space="preserve"> 84.</t>
  </si>
  <si>
    <t xml:space="preserve"> 85.</t>
  </si>
  <si>
    <t xml:space="preserve"> 86.</t>
  </si>
  <si>
    <t xml:space="preserve"> 87.</t>
  </si>
  <si>
    <t xml:space="preserve"> 88.</t>
  </si>
  <si>
    <t xml:space="preserve"> 89.</t>
  </si>
  <si>
    <t xml:space="preserve"> 90.</t>
  </si>
  <si>
    <t xml:space="preserve"> 91.</t>
  </si>
  <si>
    <t xml:space="preserve"> 92.</t>
  </si>
  <si>
    <t xml:space="preserve"> 93.</t>
  </si>
  <si>
    <t xml:space="preserve"> 94.</t>
  </si>
  <si>
    <t xml:space="preserve"> 95.</t>
  </si>
  <si>
    <t xml:space="preserve"> 96.</t>
  </si>
  <si>
    <t>Mindaugas Valiukas</t>
  </si>
  <si>
    <t xml:space="preserve"> 97.</t>
  </si>
  <si>
    <t xml:space="preserve"> 98.</t>
  </si>
  <si>
    <t xml:space="preserve"> 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</si>
  <si>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</si>
  <si>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</si>
  <si>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</si>
  <si>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</si>
  <si>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</si>
  <si>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</si>
  <si>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</si>
  <si>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</si>
  <si>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</si>
  <si>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</si>
  <si>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</si>
  <si>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</si>
  <si>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</si>
  <si>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</si>
  <si>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</si>
  <si>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</si>
  <si>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</si>
  <si>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</si>
  <si>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</si>
  <si>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</si>
  <si>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</si>
  <si>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</si>
  <si>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</si>
  <si>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</si>
  <si>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</si>
  <si>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</si>
  <si>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</si>
  <si>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</si>
  <si>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</si>
  <si>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</si>
  <si>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</si>
  <si>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</si>
  <si>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</si>
  <si>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</si>
  <si>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</si>
  <si>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</si>
  <si>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</si>
  <si>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</si>
  <si>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</si>
  <si>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</si>
  <si>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</si>
  <si>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</si>
  <si>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</si>
  <si>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</si>
  <si>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</si>
  <si>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</si>
  <si>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</si>
  <si>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Safety 1</t>
  </si>
  <si>
    <t xml:space="preserve"> 17:21</t>
  </si>
  <si>
    <t xml:space="preserve"> 17:24</t>
  </si>
  <si>
    <t xml:space="preserve">  1/1</t>
  </si>
  <si>
    <t>Plangi/Sarapuu</t>
  </si>
  <si>
    <t xml:space="preserve"> 4.23,8</t>
  </si>
  <si>
    <t xml:space="preserve"> 3.35,0</t>
  </si>
  <si>
    <t xml:space="preserve"> 1.34,0</t>
  </si>
  <si>
    <t xml:space="preserve"> 9.32,8</t>
  </si>
  <si>
    <t xml:space="preserve">   2/2</t>
  </si>
  <si>
    <t xml:space="preserve">   1/1</t>
  </si>
  <si>
    <t xml:space="preserve">   4/3</t>
  </si>
  <si>
    <t>+ 0.00,0</t>
  </si>
  <si>
    <t xml:space="preserve">  2/2</t>
  </si>
  <si>
    <t>Kaur/Arnek</t>
  </si>
  <si>
    <t xml:space="preserve"> 4.22,6</t>
  </si>
  <si>
    <t xml:space="preserve"> 3.46,2</t>
  </si>
  <si>
    <t xml:space="preserve"> 1.35,1</t>
  </si>
  <si>
    <t xml:space="preserve"> 9.43,9</t>
  </si>
  <si>
    <t>+ 0.11,1</t>
  </si>
  <si>
    <t xml:space="preserve">  3/3</t>
  </si>
  <si>
    <t>Aus/Koskinen</t>
  </si>
  <si>
    <t xml:space="preserve"> 4.28,7</t>
  </si>
  <si>
    <t xml:space="preserve"> 3.47,6</t>
  </si>
  <si>
    <t xml:space="preserve"> 1.32,2</t>
  </si>
  <si>
    <t xml:space="preserve"> 9.48,5</t>
  </si>
  <si>
    <t xml:space="preserve">   5/4</t>
  </si>
  <si>
    <t xml:space="preserve">   3/3</t>
  </si>
  <si>
    <t>+ 0.15,7</t>
  </si>
  <si>
    <t xml:space="preserve">  4/1</t>
  </si>
  <si>
    <t>Pärn/Morgan</t>
  </si>
  <si>
    <t xml:space="preserve"> 4.24,2</t>
  </si>
  <si>
    <t xml:space="preserve"> 3.55,8</t>
  </si>
  <si>
    <t xml:space="preserve"> 1.32,3</t>
  </si>
  <si>
    <t xml:space="preserve"> 9.52,3</t>
  </si>
  <si>
    <t xml:space="preserve">   3/1</t>
  </si>
  <si>
    <t xml:space="preserve">   4/1</t>
  </si>
  <si>
    <t xml:space="preserve">   2/1</t>
  </si>
  <si>
    <t>+ 0.19,5</t>
  </si>
  <si>
    <t xml:space="preserve">  5/4</t>
  </si>
  <si>
    <t>Murakas/Adler</t>
  </si>
  <si>
    <t xml:space="preserve"> 4.27,9</t>
  </si>
  <si>
    <t xml:space="preserve"> 3.58,2</t>
  </si>
  <si>
    <t xml:space="preserve"> 1.34,2</t>
  </si>
  <si>
    <t>10.00,3</t>
  </si>
  <si>
    <t xml:space="preserve">   6/4</t>
  </si>
  <si>
    <t>+ 0.27,5</t>
  </si>
  <si>
    <t xml:space="preserve">  6/1</t>
  </si>
  <si>
    <t>Bundsen/Loshtshenikov</t>
  </si>
  <si>
    <t xml:space="preserve"> 4.34,1</t>
  </si>
  <si>
    <t xml:space="preserve"> 3.59,9</t>
  </si>
  <si>
    <t xml:space="preserve"> 1.34,4</t>
  </si>
  <si>
    <t>10.08,4</t>
  </si>
  <si>
    <t xml:space="preserve">   6/1</t>
  </si>
  <si>
    <t xml:space="preserve">   8/2</t>
  </si>
  <si>
    <t>+ 0.35,6</t>
  </si>
  <si>
    <t>Pushkar/Mishyn</t>
  </si>
  <si>
    <t xml:space="preserve"> 4.37,2</t>
  </si>
  <si>
    <t xml:space="preserve"> 3.57,2</t>
  </si>
  <si>
    <t xml:space="preserve"> 1.35,6</t>
  </si>
  <si>
    <t>10.10,0</t>
  </si>
  <si>
    <t xml:space="preserve">   5/1</t>
  </si>
  <si>
    <t>+ 0.37,2</t>
  </si>
  <si>
    <t>Svilis/Pukis</t>
  </si>
  <si>
    <t xml:space="preserve"> 4.35,7</t>
  </si>
  <si>
    <t xml:space="preserve"> 4.04,2</t>
  </si>
  <si>
    <t xml:space="preserve"> 1.33,9</t>
  </si>
  <si>
    <t>10.13,8</t>
  </si>
  <si>
    <t>+ 0.41,0</t>
  </si>
  <si>
    <t>Notkus/Strizanas</t>
  </si>
  <si>
    <t xml:space="preserve"> 4.36,3</t>
  </si>
  <si>
    <t xml:space="preserve"> 4.04,3</t>
  </si>
  <si>
    <t xml:space="preserve"> 1.34,7</t>
  </si>
  <si>
    <t>10.15,3</t>
  </si>
  <si>
    <t xml:space="preserve">   9/2</t>
  </si>
  <si>
    <t xml:space="preserve">   7/2</t>
  </si>
  <si>
    <t>+ 0.42,5</t>
  </si>
  <si>
    <t>Maarend/Kapp</t>
  </si>
  <si>
    <t xml:space="preserve"> 4.36,8</t>
  </si>
  <si>
    <t xml:space="preserve"> 3.59,7</t>
  </si>
  <si>
    <t xml:space="preserve"> 1.39,5</t>
  </si>
  <si>
    <t>10.16,0</t>
  </si>
  <si>
    <t xml:space="preserve">  11/6</t>
  </si>
  <si>
    <t>+ 0.43,2</t>
  </si>
  <si>
    <t xml:space="preserve"> 11/1</t>
  </si>
  <si>
    <t xml:space="preserve"> 6.27,5</t>
  </si>
  <si>
    <t xml:space="preserve"> 9.04,5</t>
  </si>
  <si>
    <t xml:space="preserve"> 1:02.47,2</t>
  </si>
  <si>
    <t>+ 5.20,2</t>
  </si>
  <si>
    <t xml:space="preserve"> 12/1</t>
  </si>
  <si>
    <t xml:space="preserve"> 6.21,5</t>
  </si>
  <si>
    <t xml:space="preserve"> 8.52,6</t>
  </si>
  <si>
    <t xml:space="preserve"> 1:02.54,6</t>
  </si>
  <si>
    <t>+ 5.27,6</t>
  </si>
  <si>
    <t xml:space="preserve"> 6.28,5</t>
  </si>
  <si>
    <t xml:space="preserve"> 9.00,4</t>
  </si>
  <si>
    <t xml:space="preserve"> 1:03.05,1</t>
  </si>
  <si>
    <t>+ 5.38,1</t>
  </si>
  <si>
    <t xml:space="preserve"> 14/2</t>
  </si>
  <si>
    <t xml:space="preserve"> 6.27,4</t>
  </si>
  <si>
    <t xml:space="preserve"> 8.58,6</t>
  </si>
  <si>
    <t xml:space="preserve"> 1:03.08,0</t>
  </si>
  <si>
    <t>+ 5.41,0</t>
  </si>
  <si>
    <t xml:space="preserve"> 6.21,0</t>
  </si>
  <si>
    <t xml:space="preserve"> 9.08,2</t>
  </si>
  <si>
    <t xml:space="preserve"> 1:03.35,3</t>
  </si>
  <si>
    <t>+ 6.08,3</t>
  </si>
  <si>
    <t xml:space="preserve"> 6.36,7</t>
  </si>
  <si>
    <t xml:space="preserve"> 9.09,7</t>
  </si>
  <si>
    <t xml:space="preserve"> 1:03.39,4</t>
  </si>
  <si>
    <t>+ 6.12,4</t>
  </si>
  <si>
    <t xml:space="preserve"> 6.39,3</t>
  </si>
  <si>
    <t xml:space="preserve"> 9.13,8</t>
  </si>
  <si>
    <t xml:space="preserve"> 1:04.08,3</t>
  </si>
  <si>
    <t xml:space="preserve">  21/3</t>
  </si>
  <si>
    <t>+ 6.41,3</t>
  </si>
  <si>
    <t xml:space="preserve"> 6.31,9</t>
  </si>
  <si>
    <t xml:space="preserve"> 9.09,9</t>
  </si>
  <si>
    <t xml:space="preserve"> 1:04.12,9</t>
  </si>
  <si>
    <t>+ 6.45,9</t>
  </si>
  <si>
    <t xml:space="preserve"> 6.28,4</t>
  </si>
  <si>
    <t xml:space="preserve"> 9.47,3</t>
  </si>
  <si>
    <t xml:space="preserve"> 1:04.14,7</t>
  </si>
  <si>
    <t>+ 6.47,7</t>
  </si>
  <si>
    <t xml:space="preserve"> 6.39,6</t>
  </si>
  <si>
    <t xml:space="preserve"> 9.22,2</t>
  </si>
  <si>
    <t xml:space="preserve"> 1:05.06,8</t>
  </si>
  <si>
    <t xml:space="preserve">  24/4</t>
  </si>
  <si>
    <t>+ 7.39,8</t>
  </si>
  <si>
    <t xml:space="preserve"> 6.52,4</t>
  </si>
  <si>
    <t xml:space="preserve"> 9.22,4</t>
  </si>
  <si>
    <t xml:space="preserve"> 1:05.25,2</t>
  </si>
  <si>
    <t xml:space="preserve">  23/4</t>
  </si>
  <si>
    <t>+ 7.58,2</t>
  </si>
  <si>
    <t xml:space="preserve"> 22/2</t>
  </si>
  <si>
    <t xml:space="preserve"> 6.41,3</t>
  </si>
  <si>
    <t xml:space="preserve"> 9.36,4</t>
  </si>
  <si>
    <t xml:space="preserve"> 1:06.34,4</t>
  </si>
  <si>
    <t>+ 9.07,4</t>
  </si>
  <si>
    <t xml:space="preserve"> 23/3</t>
  </si>
  <si>
    <t xml:space="preserve"> 6.12,9</t>
  </si>
  <si>
    <t xml:space="preserve"> 8.54,7</t>
  </si>
  <si>
    <t xml:space="preserve"> 1:06.36,4</t>
  </si>
  <si>
    <t>+ 9.09,4</t>
  </si>
  <si>
    <t xml:space="preserve">  12/6</t>
  </si>
  <si>
    <t xml:space="preserve"> 26/4</t>
  </si>
  <si>
    <t xml:space="preserve"> 6.30,2</t>
  </si>
  <si>
    <t xml:space="preserve"> 9.12,1</t>
  </si>
  <si>
    <t xml:space="preserve"> 1:08.39,9</t>
  </si>
  <si>
    <t>+11.12,9</t>
  </si>
  <si>
    <t xml:space="preserve"> 6.08,2</t>
  </si>
  <si>
    <t xml:space="preserve"> 8.52,9</t>
  </si>
  <si>
    <t xml:space="preserve"> 1:02.18,2</t>
  </si>
  <si>
    <t>+ 4.51,2</t>
  </si>
  <si>
    <t xml:space="preserve"> 13/1</t>
  </si>
  <si>
    <t xml:space="preserve"> 15/2</t>
  </si>
  <si>
    <t xml:space="preserve"> 6.28,0</t>
  </si>
  <si>
    <t xml:space="preserve"> 8.56,9</t>
  </si>
  <si>
    <t xml:space="preserve"> 1:03.21,4</t>
  </si>
  <si>
    <t>+ 5.54,4</t>
  </si>
  <si>
    <t xml:space="preserve"> 17/2</t>
  </si>
  <si>
    <t xml:space="preserve"> 18/3</t>
  </si>
  <si>
    <t xml:space="preserve">  20/3</t>
  </si>
  <si>
    <t xml:space="preserve"> 19/3</t>
  </si>
  <si>
    <t xml:space="preserve"> 20/3</t>
  </si>
  <si>
    <t xml:space="preserve"> 21/6</t>
  </si>
  <si>
    <t xml:space="preserve"> 6.29,7</t>
  </si>
  <si>
    <t xml:space="preserve"> 9.18,9</t>
  </si>
  <si>
    <t xml:space="preserve"> 1:04.15,3</t>
  </si>
  <si>
    <t>+ 6.48,3</t>
  </si>
  <si>
    <t xml:space="preserve"> 6.40,8</t>
  </si>
  <si>
    <t xml:space="preserve"> 9.10,8</t>
  </si>
  <si>
    <t xml:space="preserve"> 1:04.23,7</t>
  </si>
  <si>
    <t>+ 6.56,7</t>
  </si>
  <si>
    <t xml:space="preserve"> 6.34,9</t>
  </si>
  <si>
    <t xml:space="preserve"> 9.13,1</t>
  </si>
  <si>
    <t xml:space="preserve"> 1:04.23,9</t>
  </si>
  <si>
    <t>+ 6.56,9</t>
  </si>
  <si>
    <t xml:space="preserve"> 25/7</t>
  </si>
  <si>
    <t xml:space="preserve"> 6.23,7</t>
  </si>
  <si>
    <t xml:space="preserve"> 9.21,3</t>
  </si>
  <si>
    <t xml:space="preserve"> 1:04.34,1</t>
  </si>
  <si>
    <t xml:space="preserve">  16/7</t>
  </si>
  <si>
    <t>+ 7.07,1</t>
  </si>
  <si>
    <t xml:space="preserve"> 9.14,9</t>
  </si>
  <si>
    <t xml:space="preserve"> 1:04.43,7</t>
  </si>
  <si>
    <t>+ 7.16,7</t>
  </si>
  <si>
    <t xml:space="preserve"> 6.36,8</t>
  </si>
  <si>
    <t xml:space="preserve"> 9.16,2</t>
  </si>
  <si>
    <t xml:space="preserve"> 1:05.15,2</t>
  </si>
  <si>
    <t>+ 7.48,2</t>
  </si>
  <si>
    <t xml:space="preserve"> 6.40,7</t>
  </si>
  <si>
    <t xml:space="preserve"> 9.34,4</t>
  </si>
  <si>
    <t xml:space="preserve"> 1:05.39,0</t>
  </si>
  <si>
    <t>+ 8.12,0</t>
  </si>
  <si>
    <t xml:space="preserve"> 6.42,9</t>
  </si>
  <si>
    <t xml:space="preserve"> 9.15,6</t>
  </si>
  <si>
    <t xml:space="preserve"> 1:05.49,1</t>
  </si>
  <si>
    <t>+ 8.22,1</t>
  </si>
  <si>
    <t xml:space="preserve"> 32/4</t>
  </si>
  <si>
    <t xml:space="preserve"> 6.51,7</t>
  </si>
  <si>
    <t xml:space="preserve"> 9.41,7</t>
  </si>
  <si>
    <t xml:space="preserve"> 1:06.35,5</t>
  </si>
  <si>
    <t>+ 9.08,5</t>
  </si>
  <si>
    <t xml:space="preserve"> 6.58,8</t>
  </si>
  <si>
    <t xml:space="preserve"> 9.31,7</t>
  </si>
  <si>
    <t xml:space="preserve"> 1:06.49,4</t>
  </si>
  <si>
    <t xml:space="preserve">  39/4</t>
  </si>
  <si>
    <t>+ 9.22,4</t>
  </si>
  <si>
    <t xml:space="preserve"> 7.08,9</t>
  </si>
  <si>
    <t>10.31,0</t>
  </si>
  <si>
    <t xml:space="preserve"> 1:09.01,7</t>
  </si>
  <si>
    <t>+11.34,7</t>
  </si>
  <si>
    <t xml:space="preserve"> 6.31,3</t>
  </si>
  <si>
    <t>17.34,5</t>
  </si>
  <si>
    <t xml:space="preserve"> 1:13.25,4</t>
  </si>
  <si>
    <t>+15.58,4</t>
  </si>
  <si>
    <t>Lauri Õlli</t>
  </si>
  <si>
    <t>Janno Õunpuu</t>
  </si>
  <si>
    <t>Tänak/Õunpuu</t>
  </si>
  <si>
    <t>Tatrik/Õlli</t>
  </si>
  <si>
    <t>Karl Martin Volver</t>
  </si>
  <si>
    <t xml:space="preserve"> 6.29,6</t>
  </si>
  <si>
    <t xml:space="preserve"> 9.06,8</t>
  </si>
  <si>
    <t xml:space="preserve"> 1:04.35,6</t>
  </si>
  <si>
    <t>+ 7.08,6</t>
  </si>
  <si>
    <t xml:space="preserve"> 28/8</t>
  </si>
  <si>
    <t xml:space="preserve"> 6.33,1</t>
  </si>
  <si>
    <t xml:space="preserve"> 9.18,4</t>
  </si>
  <si>
    <t xml:space="preserve"> 1:04.46,5</t>
  </si>
  <si>
    <t xml:space="preserve">  32/7</t>
  </si>
  <si>
    <t>+ 7.19,5</t>
  </si>
  <si>
    <t xml:space="preserve"> 29/4</t>
  </si>
  <si>
    <t xml:space="preserve"> 6.37,9</t>
  </si>
  <si>
    <t xml:space="preserve"> 9.14,7</t>
  </si>
  <si>
    <t xml:space="preserve"> 1:05.07,7</t>
  </si>
  <si>
    <t>+ 7.40,7</t>
  </si>
  <si>
    <t xml:space="preserve"> 31/3</t>
  </si>
  <si>
    <t xml:space="preserve"> 6.43,4</t>
  </si>
  <si>
    <t xml:space="preserve"> 1:05.48,8</t>
  </si>
  <si>
    <t>+ 8.21,8</t>
  </si>
  <si>
    <t xml:space="preserve">  29/5</t>
  </si>
  <si>
    <t xml:space="preserve"> 6.49,2</t>
  </si>
  <si>
    <t xml:space="preserve"> 9.37,1</t>
  </si>
  <si>
    <t xml:space="preserve"> 1:06.00,3</t>
  </si>
  <si>
    <t>+ 8.33,3</t>
  </si>
  <si>
    <t xml:space="preserve"> 37/5</t>
  </si>
  <si>
    <t xml:space="preserve"> 6.46,1</t>
  </si>
  <si>
    <t xml:space="preserve"> 9.23,6</t>
  </si>
  <si>
    <t xml:space="preserve"> 1:06.07,1</t>
  </si>
  <si>
    <t xml:space="preserve">  42/5</t>
  </si>
  <si>
    <t>+ 8.40,1</t>
  </si>
  <si>
    <t xml:space="preserve"> 6.49,1</t>
  </si>
  <si>
    <t xml:space="preserve"> 9.30,3</t>
  </si>
  <si>
    <t xml:space="preserve"> 1:06.07,4</t>
  </si>
  <si>
    <t>+ 8.40,4</t>
  </si>
  <si>
    <t xml:space="preserve"> 7.04,8</t>
  </si>
  <si>
    <t xml:space="preserve"> 9.33,3</t>
  </si>
  <si>
    <t xml:space="preserve"> 1:06.21,8</t>
  </si>
  <si>
    <t>+ 8.54,8</t>
  </si>
  <si>
    <t xml:space="preserve"> 6.53,4</t>
  </si>
  <si>
    <t xml:space="preserve"> 9.31,1</t>
  </si>
  <si>
    <t xml:space="preserve"> 1:06.25,2</t>
  </si>
  <si>
    <t>+ 8.58,2</t>
  </si>
  <si>
    <t xml:space="preserve"> 9.16,3</t>
  </si>
  <si>
    <t xml:space="preserve"> 1:06.30,2</t>
  </si>
  <si>
    <t>+ 9.03,2</t>
  </si>
  <si>
    <t xml:space="preserve"> 6.48,3</t>
  </si>
  <si>
    <t xml:space="preserve"> 9.35,2</t>
  </si>
  <si>
    <t xml:space="preserve"> 1:06.31,3</t>
  </si>
  <si>
    <t>+ 9.04,3</t>
  </si>
  <si>
    <t xml:space="preserve"> 45/6</t>
  </si>
  <si>
    <t xml:space="preserve"> 6.53,5</t>
  </si>
  <si>
    <t xml:space="preserve"> 9.37,7</t>
  </si>
  <si>
    <t xml:space="preserve"> 1:06.43,5</t>
  </si>
  <si>
    <t>+ 9.16,5</t>
  </si>
  <si>
    <t xml:space="preserve"> 48/6</t>
  </si>
  <si>
    <t xml:space="preserve"> 7.03,6</t>
  </si>
  <si>
    <t xml:space="preserve"> 9.37,6</t>
  </si>
  <si>
    <t xml:space="preserve"> 1:07.14,0</t>
  </si>
  <si>
    <t xml:space="preserve">  53/8</t>
  </si>
  <si>
    <t>+ 9.47,0</t>
  </si>
  <si>
    <t xml:space="preserve"> 50/7</t>
  </si>
  <si>
    <t xml:space="preserve"> 6.58,5</t>
  </si>
  <si>
    <t xml:space="preserve"> 9.37,4</t>
  </si>
  <si>
    <t xml:space="preserve"> 1:07.39,5</t>
  </si>
  <si>
    <t>+10.12,5</t>
  </si>
  <si>
    <t xml:space="preserve"> 6.56,7</t>
  </si>
  <si>
    <t xml:space="preserve"> 9.57,8</t>
  </si>
  <si>
    <t xml:space="preserve"> 1:08.10,5</t>
  </si>
  <si>
    <t>+10.43,5</t>
  </si>
  <si>
    <t xml:space="preserve"> 54/10</t>
  </si>
  <si>
    <t xml:space="preserve"> 7.22,8</t>
  </si>
  <si>
    <t>10.08,3</t>
  </si>
  <si>
    <t xml:space="preserve"> 1:09.16,7</t>
  </si>
  <si>
    <t>+11.49,7</t>
  </si>
  <si>
    <t xml:space="preserve">  55/1</t>
  </si>
  <si>
    <t xml:space="preserve">  22/8</t>
  </si>
  <si>
    <t xml:space="preserve">  36/4</t>
  </si>
  <si>
    <t xml:space="preserve">  30/3</t>
  </si>
  <si>
    <t xml:space="preserve">  34/7</t>
  </si>
  <si>
    <t xml:space="preserve"> 6.25,1</t>
  </si>
  <si>
    <t xml:space="preserve"> 9.10,3</t>
  </si>
  <si>
    <t xml:space="preserve"> 1:05.20,6</t>
  </si>
  <si>
    <t>+ 7.53,6</t>
  </si>
  <si>
    <t xml:space="preserve"> 33/5</t>
  </si>
  <si>
    <t xml:space="preserve"> 34/9</t>
  </si>
  <si>
    <t xml:space="preserve">  38/10</t>
  </si>
  <si>
    <t xml:space="preserve"> 36/7</t>
  </si>
  <si>
    <t xml:space="preserve"> 6.49,6</t>
  </si>
  <si>
    <t xml:space="preserve"> 9.14,1</t>
  </si>
  <si>
    <t xml:space="preserve"> 1:05.57,2</t>
  </si>
  <si>
    <t>+ 8.30,2</t>
  </si>
  <si>
    <t xml:space="preserve"> 38/10</t>
  </si>
  <si>
    <t xml:space="preserve">  47/11</t>
  </si>
  <si>
    <t xml:space="preserve"> 39/5</t>
  </si>
  <si>
    <t xml:space="preserve">  44/5</t>
  </si>
  <si>
    <t xml:space="preserve"> 40/4</t>
  </si>
  <si>
    <t xml:space="preserve">  46/4</t>
  </si>
  <si>
    <t xml:space="preserve"> 41/8</t>
  </si>
  <si>
    <t xml:space="preserve"> 42/5</t>
  </si>
  <si>
    <t xml:space="preserve"> 43/6</t>
  </si>
  <si>
    <t xml:space="preserve">  38/7</t>
  </si>
  <si>
    <t xml:space="preserve"> 44/6</t>
  </si>
  <si>
    <t xml:space="preserve">  41/8</t>
  </si>
  <si>
    <t xml:space="preserve"> 6.58,4</t>
  </si>
  <si>
    <t xml:space="preserve"> 9.53,5</t>
  </si>
  <si>
    <t xml:space="preserve"> 1:07.34,8</t>
  </si>
  <si>
    <t>+10.07,8</t>
  </si>
  <si>
    <t xml:space="preserve">  51/8</t>
  </si>
  <si>
    <t xml:space="preserve"> 7.03,9</t>
  </si>
  <si>
    <t xml:space="preserve"> 9.52,7</t>
  </si>
  <si>
    <t xml:space="preserve"> 1:07.42,9</t>
  </si>
  <si>
    <t xml:space="preserve">  61/11</t>
  </si>
  <si>
    <t>+10.15,9</t>
  </si>
  <si>
    <t xml:space="preserve"> 55/7</t>
  </si>
  <si>
    <t xml:space="preserve"> 7.08,5</t>
  </si>
  <si>
    <t xml:space="preserve"> 1:08.22,0</t>
  </si>
  <si>
    <t>+10.55,0</t>
  </si>
  <si>
    <t xml:space="preserve"> 58/8</t>
  </si>
  <si>
    <t xml:space="preserve"> 7.41,4</t>
  </si>
  <si>
    <t xml:space="preserve"> 1:08.44,1</t>
  </si>
  <si>
    <t>+11.17,1</t>
  </si>
  <si>
    <t xml:space="preserve">  67/13</t>
  </si>
  <si>
    <t xml:space="preserve"> 9.57,3</t>
  </si>
  <si>
    <t xml:space="preserve"> 1:09.18,8</t>
  </si>
  <si>
    <t>+11.51,8</t>
  </si>
  <si>
    <t xml:space="preserve"> 7.22,7</t>
  </si>
  <si>
    <t>10.10,2</t>
  </si>
  <si>
    <t xml:space="preserve"> 1:09.31,6</t>
  </si>
  <si>
    <t>+12.04,6</t>
  </si>
  <si>
    <t xml:space="preserve"> 7.21,4</t>
  </si>
  <si>
    <t>10.12,6</t>
  </si>
  <si>
    <t xml:space="preserve"> 1:09.50,3</t>
  </si>
  <si>
    <t>+12.23,3</t>
  </si>
  <si>
    <t xml:space="preserve"> 6.54,3</t>
  </si>
  <si>
    <t xml:space="preserve"> 9.37,0</t>
  </si>
  <si>
    <t xml:space="preserve"> 1:10.06,7</t>
  </si>
  <si>
    <t>+12.39,7</t>
  </si>
  <si>
    <t xml:space="preserve"> 7.25,1</t>
  </si>
  <si>
    <t>10.35,2</t>
  </si>
  <si>
    <t xml:space="preserve"> 1:10.49,6</t>
  </si>
  <si>
    <t xml:space="preserve">  68/4</t>
  </si>
  <si>
    <t>+13.22,6</t>
  </si>
  <si>
    <t xml:space="preserve"> 6.31,5</t>
  </si>
  <si>
    <t>10.36,5</t>
  </si>
  <si>
    <t xml:space="preserve"> 1:11.55,9</t>
  </si>
  <si>
    <t>+14.28,9</t>
  </si>
  <si>
    <t xml:space="preserve"> 6.53,3</t>
  </si>
  <si>
    <t>14.10</t>
  </si>
  <si>
    <t xml:space="preserve"> 1:18.50,0</t>
  </si>
  <si>
    <t>+21.23,0</t>
  </si>
  <si>
    <t xml:space="preserve"> 7.33,2</t>
  </si>
  <si>
    <t>10.37,8</t>
  </si>
  <si>
    <t xml:space="preserve"> 1:19.46,3</t>
  </si>
  <si>
    <t xml:space="preserve">  69/15</t>
  </si>
  <si>
    <t>+22.19,3</t>
  </si>
  <si>
    <t xml:space="preserve">  57/1</t>
  </si>
  <si>
    <t xml:space="preserve">  58/11</t>
  </si>
  <si>
    <t xml:space="preserve">  52/7</t>
  </si>
  <si>
    <t xml:space="preserve">  48/9</t>
  </si>
  <si>
    <t xml:space="preserve">  55/7</t>
  </si>
  <si>
    <t xml:space="preserve"> 6.52,7</t>
  </si>
  <si>
    <t xml:space="preserve"> 9.28,0</t>
  </si>
  <si>
    <t xml:space="preserve"> 1:06.30,7</t>
  </si>
  <si>
    <t xml:space="preserve">  53/6</t>
  </si>
  <si>
    <t xml:space="preserve">  43/4</t>
  </si>
  <si>
    <t>+ 9.03,7</t>
  </si>
  <si>
    <t xml:space="preserve"> 46/5</t>
  </si>
  <si>
    <t xml:space="preserve"> 47/1</t>
  </si>
  <si>
    <t xml:space="preserve"> 49/11</t>
  </si>
  <si>
    <t xml:space="preserve"> 6.51,1</t>
  </si>
  <si>
    <t xml:space="preserve"> 9.26,0</t>
  </si>
  <si>
    <t xml:space="preserve"> 1:06.42,9</t>
  </si>
  <si>
    <t xml:space="preserve">  42/7</t>
  </si>
  <si>
    <t>+ 9.15,9</t>
  </si>
  <si>
    <t xml:space="preserve"> 51/2</t>
  </si>
  <si>
    <t xml:space="preserve"> 52/7</t>
  </si>
  <si>
    <t xml:space="preserve"> 53/9</t>
  </si>
  <si>
    <t xml:space="preserve"> 56/11</t>
  </si>
  <si>
    <t xml:space="preserve"> 57/7</t>
  </si>
  <si>
    <t xml:space="preserve"> 59/3</t>
  </si>
  <si>
    <t xml:space="preserve"> 60/8</t>
  </si>
  <si>
    <t xml:space="preserve"> 61/8</t>
  </si>
  <si>
    <t xml:space="preserve"> 62/12</t>
  </si>
  <si>
    <t xml:space="preserve">  70/14</t>
  </si>
  <si>
    <t xml:space="preserve"> 63/9</t>
  </si>
  <si>
    <t xml:space="preserve"> 64/8</t>
  </si>
  <si>
    <t xml:space="preserve"> 65/13</t>
  </si>
  <si>
    <t xml:space="preserve"> 66/10</t>
  </si>
  <si>
    <t xml:space="preserve">  66/11</t>
  </si>
  <si>
    <t xml:space="preserve"> 67/14</t>
  </si>
  <si>
    <t xml:space="preserve">  57/8</t>
  </si>
  <si>
    <t xml:space="preserve"> 68/15</t>
  </si>
  <si>
    <t xml:space="preserve"> 7.20,3</t>
  </si>
  <si>
    <t>10.32,5</t>
  </si>
  <si>
    <t xml:space="preserve"> 1:10.34,4</t>
  </si>
  <si>
    <t>+13.07,4</t>
  </si>
  <si>
    <t xml:space="preserve"> 69/4</t>
  </si>
  <si>
    <t xml:space="preserve"> 70/5</t>
  </si>
  <si>
    <t xml:space="preserve"> 7.38,8</t>
  </si>
  <si>
    <t>10.59,6</t>
  </si>
  <si>
    <t xml:space="preserve"> 1:10.57,4</t>
  </si>
  <si>
    <t>+13.30,4</t>
  </si>
  <si>
    <t xml:space="preserve"> 71/6</t>
  </si>
  <si>
    <t xml:space="preserve"> 7.23,1</t>
  </si>
  <si>
    <t>11.31,2</t>
  </si>
  <si>
    <t xml:space="preserve"> 1:11.02,0</t>
  </si>
  <si>
    <t xml:space="preserve">  86/10</t>
  </si>
  <si>
    <t>+13.35,0</t>
  </si>
  <si>
    <t xml:space="preserve"> 72/11</t>
  </si>
  <si>
    <t xml:space="preserve"> 73/12</t>
  </si>
  <si>
    <t xml:space="preserve"> 7.34,1</t>
  </si>
  <si>
    <t>10.40,5</t>
  </si>
  <si>
    <t xml:space="preserve"> 1:12.18,9</t>
  </si>
  <si>
    <t xml:space="preserve">  75/13</t>
  </si>
  <si>
    <t>+14.51,9</t>
  </si>
  <si>
    <t xml:space="preserve"> 74/16</t>
  </si>
  <si>
    <t xml:space="preserve"> 7.30,8</t>
  </si>
  <si>
    <t>10.40,8</t>
  </si>
  <si>
    <t xml:space="preserve"> 1:12.26,1</t>
  </si>
  <si>
    <t xml:space="preserve">  77/17</t>
  </si>
  <si>
    <t>+14.59,1</t>
  </si>
  <si>
    <t xml:space="preserve"> 75/7</t>
  </si>
  <si>
    <t xml:space="preserve"> 7.33,1</t>
  </si>
  <si>
    <t>10.40,6</t>
  </si>
  <si>
    <t xml:space="preserve"> 1:13.15,5</t>
  </si>
  <si>
    <t xml:space="preserve">  76/6</t>
  </si>
  <si>
    <t>+15.48,5</t>
  </si>
  <si>
    <t xml:space="preserve"> 76/13</t>
  </si>
  <si>
    <t xml:space="preserve"> 77/8</t>
  </si>
  <si>
    <t xml:space="preserve"> 7.46,0</t>
  </si>
  <si>
    <t>11.00,0</t>
  </si>
  <si>
    <t xml:space="preserve"> 1:16.21,3</t>
  </si>
  <si>
    <t>+18.54,3</t>
  </si>
  <si>
    <t xml:space="preserve"> 78/1</t>
  </si>
  <si>
    <t xml:space="preserve"> 7.50,0</t>
  </si>
  <si>
    <t>11.26,8</t>
  </si>
  <si>
    <t xml:space="preserve"> 1:16.47,8</t>
  </si>
  <si>
    <t xml:space="preserve">  85/5</t>
  </si>
  <si>
    <t>+19.20,8</t>
  </si>
  <si>
    <t xml:space="preserve"> 79/2</t>
  </si>
  <si>
    <t xml:space="preserve"> 7.57,4</t>
  </si>
  <si>
    <t>10.43,0</t>
  </si>
  <si>
    <t xml:space="preserve"> 1:17.04,5</t>
  </si>
  <si>
    <t xml:space="preserve">  78/1</t>
  </si>
  <si>
    <t>+19.37,5</t>
  </si>
  <si>
    <t xml:space="preserve"> 80/9</t>
  </si>
  <si>
    <t xml:space="preserve"> 8.05,2</t>
  </si>
  <si>
    <t>11.19,0</t>
  </si>
  <si>
    <t xml:space="preserve"> 1:17.19,5</t>
  </si>
  <si>
    <t xml:space="preserve">  83/9</t>
  </si>
  <si>
    <t>+19.52,5</t>
  </si>
  <si>
    <t xml:space="preserve"> 81/3</t>
  </si>
  <si>
    <t xml:space="preserve"> 7.58,3</t>
  </si>
  <si>
    <t>11.02,2</t>
  </si>
  <si>
    <t xml:space="preserve"> 1:17.24,8</t>
  </si>
  <si>
    <t xml:space="preserve">  87/6</t>
  </si>
  <si>
    <t xml:space="preserve">  81/2</t>
  </si>
  <si>
    <t>+19.57,8</t>
  </si>
  <si>
    <t xml:space="preserve"> 82/4</t>
  </si>
  <si>
    <t xml:space="preserve"> 7.46,3</t>
  </si>
  <si>
    <t>11.08,0</t>
  </si>
  <si>
    <t xml:space="preserve"> 1:17.30,7</t>
  </si>
  <si>
    <t xml:space="preserve">  82/3</t>
  </si>
  <si>
    <t>+20.03,7</t>
  </si>
  <si>
    <t xml:space="preserve"> 83/5</t>
  </si>
  <si>
    <t xml:space="preserve"> 7.46,7</t>
  </si>
  <si>
    <t>11.22,9</t>
  </si>
  <si>
    <t xml:space="preserve"> 1:17.41,8</t>
  </si>
  <si>
    <t xml:space="preserve">  84/4</t>
  </si>
  <si>
    <t>+20.14,8</t>
  </si>
  <si>
    <t xml:space="preserve"> 84/10</t>
  </si>
  <si>
    <t xml:space="preserve"> 8.20,0</t>
  </si>
  <si>
    <t>11.49,6</t>
  </si>
  <si>
    <t xml:space="preserve"> 1:18.26,3</t>
  </si>
  <si>
    <t xml:space="preserve">  88/11</t>
  </si>
  <si>
    <t>+20.59,3</t>
  </si>
  <si>
    <t xml:space="preserve"> 85/6</t>
  </si>
  <si>
    <t xml:space="preserve"> 7.56,0</t>
  </si>
  <si>
    <t>11.34,2</t>
  </si>
  <si>
    <t xml:space="preserve"> 1:18.37,5</t>
  </si>
  <si>
    <t>+21.10,5</t>
  </si>
  <si>
    <t xml:space="preserve"> 86/11</t>
  </si>
  <si>
    <t xml:space="preserve"> 8.19,3</t>
  </si>
  <si>
    <t>11.50,7</t>
  </si>
  <si>
    <t xml:space="preserve"> 1:18.38,5</t>
  </si>
  <si>
    <t xml:space="preserve">  89/12</t>
  </si>
  <si>
    <t>+21.11,5</t>
  </si>
  <si>
    <t xml:space="preserve"> 87/14</t>
  </si>
  <si>
    <t xml:space="preserve"> 88/9</t>
  </si>
  <si>
    <t xml:space="preserve"> 8.22,2</t>
  </si>
  <si>
    <t>12.29,5</t>
  </si>
  <si>
    <t xml:space="preserve"> 1:19.35,5</t>
  </si>
  <si>
    <t>+22.08,5</t>
  </si>
  <si>
    <t xml:space="preserve"> 89/17</t>
  </si>
  <si>
    <t xml:space="preserve"> 90/12</t>
  </si>
  <si>
    <t xml:space="preserve"> 7.23,6</t>
  </si>
  <si>
    <t>10.19,8</t>
  </si>
  <si>
    <t xml:space="preserve"> 1:21.52,0</t>
  </si>
  <si>
    <t>+24.25,0</t>
  </si>
  <si>
    <t xml:space="preserve"> 8.29,9</t>
  </si>
  <si>
    <t>15.53,4</t>
  </si>
  <si>
    <t xml:space="preserve"> 1:24.35,8</t>
  </si>
  <si>
    <t xml:space="preserve">  91/13</t>
  </si>
  <si>
    <t>+27.08,8</t>
  </si>
  <si>
    <t xml:space="preserve"> 92/10</t>
  </si>
  <si>
    <t xml:space="preserve"> 6.50,0</t>
  </si>
  <si>
    <t>10.23,3</t>
  </si>
  <si>
    <t xml:space="preserve"> 1:27.24,9</t>
  </si>
  <si>
    <t xml:space="preserve">  69/9</t>
  </si>
  <si>
    <t>+29.57,9</t>
  </si>
  <si>
    <t xml:space="preserve"> 18</t>
  </si>
  <si>
    <t>TC8C</t>
  </si>
  <si>
    <t>TC9</t>
  </si>
  <si>
    <t>TC10</t>
  </si>
  <si>
    <t xml:space="preserve"> 90</t>
  </si>
  <si>
    <t>1 min. early</t>
  </si>
  <si>
    <t xml:space="preserve"> 5.10</t>
  </si>
  <si>
    <t>137</t>
  </si>
  <si>
    <t>Avg.speed of winner  116.40 km/h</t>
  </si>
  <si>
    <t>SS9</t>
  </si>
  <si>
    <t>Pōltse</t>
  </si>
  <si>
    <t xml:space="preserve"> 110.53 km/h</t>
  </si>
  <si>
    <t xml:space="preserve"> 118.61 km/h</t>
  </si>
  <si>
    <t xml:space="preserve"> 104.65 km/h</t>
  </si>
  <si>
    <t xml:space="preserve"> 105.90 km/h</t>
  </si>
  <si>
    <t xml:space="preserve"> 103.03 km/h</t>
  </si>
  <si>
    <t xml:space="preserve">  96.97 km/h</t>
  </si>
  <si>
    <t xml:space="preserve"> 103.64 km/h</t>
  </si>
  <si>
    <t xml:space="preserve"> 108.43 km/h</t>
  </si>
  <si>
    <t xml:space="preserve"> 112.78 km/h</t>
  </si>
  <si>
    <t xml:space="preserve">  85.62 km/h</t>
  </si>
  <si>
    <t>11.09 km</t>
  </si>
  <si>
    <t>SS10</t>
  </si>
  <si>
    <t>Mustjala</t>
  </si>
  <si>
    <t xml:space="preserve">  92.32 km/h</t>
  </si>
  <si>
    <t xml:space="preserve"> 110.99 km/h</t>
  </si>
  <si>
    <t xml:space="preserve"> 101.05 km/h</t>
  </si>
  <si>
    <t xml:space="preserve"> 102.48 km/h</t>
  </si>
  <si>
    <t xml:space="preserve">  98.84 km/h</t>
  </si>
  <si>
    <t xml:space="preserve">  93.16 km/h</t>
  </si>
  <si>
    <t xml:space="preserve">  99.69 km/h</t>
  </si>
  <si>
    <t xml:space="preserve"> 100.99 km/h</t>
  </si>
  <si>
    <t xml:space="preserve"> 104.85 km/h</t>
  </si>
  <si>
    <t xml:space="preserve">  83.70 km/h</t>
  </si>
  <si>
    <t>14.95 km</t>
  </si>
  <si>
    <t>102 Laus/Pannas</t>
  </si>
  <si>
    <t>Total 111.45 km</t>
  </si>
  <si>
    <t xml:space="preserve">  66/13</t>
  </si>
  <si>
    <t xml:space="preserve">  63/11</t>
  </si>
  <si>
    <t xml:space="preserve">  67/3</t>
  </si>
  <si>
    <t xml:space="preserve">  81/8</t>
  </si>
  <si>
    <t xml:space="preserve">  72/13</t>
  </si>
  <si>
    <t xml:space="preserve">  71/16</t>
  </si>
  <si>
    <t xml:space="preserve">  73/4</t>
  </si>
  <si>
    <t xml:space="preserve">  77/7</t>
  </si>
  <si>
    <t xml:space="preserve">  83/10</t>
  </si>
  <si>
    <t xml:space="preserve">  86/3</t>
  </si>
  <si>
    <t xml:space="preserve">  88/5</t>
  </si>
  <si>
    <t xml:space="preserve">  89/6</t>
  </si>
  <si>
    <t xml:space="preserve">  84/1</t>
  </si>
  <si>
    <t xml:space="preserve">  85/2</t>
  </si>
  <si>
    <t xml:space="preserve">  87/4</t>
  </si>
  <si>
    <t xml:space="preserve">  93/10</t>
  </si>
  <si>
    <t xml:space="preserve">  78/18</t>
  </si>
  <si>
    <t xml:space="preserve">  74/5</t>
  </si>
  <si>
    <t xml:space="preserve">  94/14</t>
  </si>
  <si>
    <t xml:space="preserve"> 7.43,0</t>
  </si>
  <si>
    <t>TYRE</t>
  </si>
  <si>
    <t xml:space="preserve">  82/9</t>
  </si>
  <si>
    <t xml:space="preserve"> 6.55,9</t>
  </si>
  <si>
    <t>Started  146 /  Finished   92</t>
  </si>
  <si>
    <t xml:space="preserve">   4</t>
  </si>
  <si>
    <t xml:space="preserve">   2</t>
  </si>
  <si>
    <t xml:space="preserve">   1</t>
  </si>
  <si>
    <t xml:space="preserve">   3</t>
  </si>
  <si>
    <t xml:space="preserve">   9</t>
  </si>
  <si>
    <t xml:space="preserve">  10</t>
  </si>
  <si>
    <t xml:space="preserve">   6</t>
  </si>
  <si>
    <t xml:space="preserve">  15</t>
  </si>
  <si>
    <t xml:space="preserve">  27</t>
  </si>
  <si>
    <t xml:space="preserve">   7</t>
  </si>
  <si>
    <t>Started    3 /  Finished    1</t>
  </si>
  <si>
    <t>Started   13 /  Finished   11</t>
  </si>
  <si>
    <t>Started    8 /  Finished    4</t>
  </si>
  <si>
    <t xml:space="preserve"> 206</t>
  </si>
  <si>
    <t xml:space="preserve"> 201</t>
  </si>
  <si>
    <t>+ 0.13,4</t>
  </si>
  <si>
    <t xml:space="preserve"> 204</t>
  </si>
  <si>
    <t>+ 1.13,7</t>
  </si>
  <si>
    <t>Started   13 /  Finished   10</t>
  </si>
  <si>
    <t xml:space="preserve">  33</t>
  </si>
  <si>
    <t>+ 2.00,0</t>
  </si>
  <si>
    <t xml:space="preserve">  30</t>
  </si>
  <si>
    <t>+ 2.51,5</t>
  </si>
  <si>
    <t>Started    9 /  Finished    8</t>
  </si>
  <si>
    <t xml:space="preserve">  49</t>
  </si>
  <si>
    <t xml:space="preserve">  47</t>
  </si>
  <si>
    <t>+ 1.28,1</t>
  </si>
  <si>
    <t xml:space="preserve">  54</t>
  </si>
  <si>
    <t>+ 1.36,7</t>
  </si>
  <si>
    <t>Started   21 /  Finished   13</t>
  </si>
  <si>
    <t xml:space="preserve">  74</t>
  </si>
  <si>
    <t xml:space="preserve"> 102</t>
  </si>
  <si>
    <t>+ 0.08,0</t>
  </si>
  <si>
    <t xml:space="preserve">  88</t>
  </si>
  <si>
    <t>+ 1.46,5</t>
  </si>
  <si>
    <t>Started   29 /  Finished   17</t>
  </si>
  <si>
    <t xml:space="preserve">  28</t>
  </si>
  <si>
    <t xml:space="preserve"> 113</t>
  </si>
  <si>
    <t>+ 2.25,4</t>
  </si>
  <si>
    <t>Started   25 /  Finished   14</t>
  </si>
  <si>
    <t xml:space="preserve">  17</t>
  </si>
  <si>
    <t xml:space="preserve">  18</t>
  </si>
  <si>
    <t>+ 1.17,1</t>
  </si>
  <si>
    <t xml:space="preserve">  41</t>
  </si>
  <si>
    <t>+ 2.05,5</t>
  </si>
  <si>
    <t>Started   17 /  Finished    8</t>
  </si>
  <si>
    <t>+ 0.46,8</t>
  </si>
  <si>
    <t xml:space="preserve">  35</t>
  </si>
  <si>
    <t>+ 5.31,5</t>
  </si>
  <si>
    <t>Started    8 /  Finished    6</t>
  </si>
  <si>
    <t xml:space="preserve"> 137</t>
  </si>
  <si>
    <t xml:space="preserve"> 142</t>
  </si>
  <si>
    <t>+ 0.16,7</t>
  </si>
  <si>
    <t xml:space="preserve"> 141</t>
  </si>
  <si>
    <t>+ 0.37,0</t>
  </si>
  <si>
    <t xml:space="preserve">  63</t>
  </si>
  <si>
    <t>SS9F</t>
  </si>
  <si>
    <t xml:space="preserve"> 100</t>
  </si>
  <si>
    <t xml:space="preserve">  45</t>
  </si>
  <si>
    <t>TC8B</t>
  </si>
  <si>
    <t xml:space="preserve"> 145</t>
  </si>
  <si>
    <t>SS9S</t>
  </si>
  <si>
    <t xml:space="preserve"> 115</t>
  </si>
  <si>
    <t xml:space="preserve"> 74 Tänak/Õunpuu</t>
  </si>
  <si>
    <t>Tukiainen/Pohjanharju</t>
  </si>
  <si>
    <t xml:space="preserve"> 4.34,9</t>
  </si>
  <si>
    <t xml:space="preserve"> 4.31,5</t>
  </si>
  <si>
    <t xml:space="preserve"> 1.37,4</t>
  </si>
  <si>
    <t>10.43,8</t>
  </si>
  <si>
    <t xml:space="preserve">  11/2</t>
  </si>
  <si>
    <t xml:space="preserve">  10/2</t>
  </si>
  <si>
    <t>+ 1.11,0</t>
  </si>
  <si>
    <t>Laivola/Mustalahti</t>
  </si>
  <si>
    <t>Koik/Orgla</t>
  </si>
  <si>
    <t>Torn/Mesila</t>
  </si>
  <si>
    <t>Ahu/Ahu</t>
  </si>
  <si>
    <t>Laipaik/Suvemaa</t>
  </si>
  <si>
    <t>Nikonchuk/Nikonchuk</t>
  </si>
  <si>
    <t>Laaksonen/Flyktman</t>
  </si>
  <si>
    <t>Kōrge/Kaubi</t>
  </si>
  <si>
    <t>Soe/Pihlas</t>
  </si>
  <si>
    <t>Tänak/Mōlder</t>
  </si>
  <si>
    <t>Ubinhain/Terras</t>
  </si>
  <si>
    <t>Samm/Press</t>
  </si>
  <si>
    <t>Aigro/Kärtmann</t>
  </si>
  <si>
    <t>Volver/Jōerand</t>
  </si>
  <si>
    <t>Subi/Subi</t>
  </si>
  <si>
    <t>Tukiainen/Kärmeniemi</t>
  </si>
  <si>
    <t>Sultanjants/Oja</t>
  </si>
  <si>
    <t>Tölp/Sepp</t>
  </si>
  <si>
    <t>Voronov/Krichevskiy</t>
  </si>
  <si>
    <t>Kruuda/Järveoja</t>
  </si>
  <si>
    <t>Valme/Nordling</t>
  </si>
  <si>
    <t>Saks/Maasik</t>
  </si>
  <si>
    <t>Siniorg/Viitra</t>
  </si>
  <si>
    <t>Uger/Kornilov</t>
  </si>
  <si>
    <t>Sidorenko/Larens</t>
  </si>
  <si>
    <t>Uustulnd/Kuusk</t>
  </si>
  <si>
    <t>Vanaselja/Hōbemägi</t>
  </si>
  <si>
    <t>Jürimäe/Rohtmets</t>
  </si>
  <si>
    <t>Nuuter/Kupri</t>
  </si>
  <si>
    <t>Aru/Kullamäe</t>
  </si>
  <si>
    <t>Markkanen/Kanninen</t>
  </si>
  <si>
    <t>Marttila/Pietarila</t>
  </si>
  <si>
    <t>Levyatov/Uger</t>
  </si>
  <si>
    <t>Burlutckii/Efremov</t>
  </si>
  <si>
    <t>Lario/Tuominen</t>
  </si>
  <si>
    <t>Pietarinen/Hämäläinen</t>
  </si>
  <si>
    <t>Mäki/Kortesuo</t>
  </si>
  <si>
    <t>Nokkanen/Reinikainen</t>
  </si>
  <si>
    <t>Madik/Tauk</t>
  </si>
  <si>
    <t>Gorchakov/Kulikov</t>
  </si>
  <si>
    <t>Pipiras/Cepulis</t>
  </si>
  <si>
    <t>Hatakka/Ottman</t>
  </si>
  <si>
    <t>Turkin/Mirkotan</t>
  </si>
  <si>
    <t>Kuznetsov/Kapustin</t>
  </si>
  <si>
    <t>Pesu/Nurmela</t>
  </si>
  <si>
    <t>Korotin/Stukov</t>
  </si>
  <si>
    <t>Kasari/Kuusmaa</t>
  </si>
  <si>
    <t>Rönnemaa/Rönnemaa</t>
  </si>
  <si>
    <t>Viilo/Viilo</t>
  </si>
  <si>
    <t>Ringenberg/Heina</t>
  </si>
  <si>
    <t>Kaur/Simm</t>
  </si>
  <si>
    <t>Sinik/Siidirätsep</t>
  </si>
  <si>
    <t>Paulanto/Virtanen</t>
  </si>
  <si>
    <t>Tiainen/Tiainen</t>
  </si>
  <si>
    <t>Kudryavtsev/Zavershinskaya</t>
  </si>
  <si>
    <t>Tannermäki/Neuvonen</t>
  </si>
  <si>
    <t>Müürsepp/Hell</t>
  </si>
  <si>
    <t>Hautala/Luotonen</t>
  </si>
  <si>
    <t>Turja/Sepp</t>
  </si>
  <si>
    <t>Varneslahti/Viinikka</t>
  </si>
  <si>
    <t>Kiiski/Linnaketo</t>
  </si>
  <si>
    <t>Beliukov/Nakutis</t>
  </si>
  <si>
    <t>Forsström/Lukka</t>
  </si>
  <si>
    <t>Sepp/Saar</t>
  </si>
  <si>
    <t>Kimmo/Sorsa</t>
  </si>
  <si>
    <t>Goldberg/Lääne</t>
  </si>
  <si>
    <t>Feofanov/Kokins</t>
  </si>
  <si>
    <t>Reimal/Lepp</t>
  </si>
  <si>
    <t>Rostilov/Ignatov</t>
  </si>
  <si>
    <t>Mäkinen/Ruti</t>
  </si>
  <si>
    <t>Balodis/Akmentina</t>
  </si>
  <si>
    <t>Kähr/Pantalon</t>
  </si>
  <si>
    <t>Meus/Vana</t>
  </si>
  <si>
    <t>Dirzininkas/Valiukas</t>
  </si>
  <si>
    <t>Niinemäe/Valter</t>
  </si>
  <si>
    <t>Tuomisto/Rasi</t>
  </si>
  <si>
    <t>Mesikäpp/Kuutok</t>
  </si>
  <si>
    <t>Vatter/Peebo</t>
  </si>
  <si>
    <t>Elevant/Piir</t>
  </si>
  <si>
    <t>Koosa/Jürgenson</t>
  </si>
  <si>
    <t>Uski/Jäkkilä</t>
  </si>
  <si>
    <t>Pihlas/Kiil</t>
  </si>
  <si>
    <t>Lehtniit/Orupōld</t>
  </si>
  <si>
    <t>Jalakas/Tark</t>
  </si>
  <si>
    <t>Kalnins/Salaks</t>
  </si>
  <si>
    <t>Laus/Pannas</t>
  </si>
  <si>
    <t>Linnamäe/Tampuu</t>
  </si>
  <si>
    <t>Kask/Pukk</t>
  </si>
  <si>
    <t>Baikov/Kleshchev</t>
  </si>
  <si>
    <t>Valdmaa/Older</t>
  </si>
  <si>
    <t>Vilde/Chumak</t>
  </si>
  <si>
    <t>Lyytikäinen/Jokioinen</t>
  </si>
  <si>
    <t>Trave/Jōeäär</t>
  </si>
  <si>
    <t>Franke/Lichtfeldt</t>
  </si>
  <si>
    <t>Vilbiks/Siivelt</t>
  </si>
  <si>
    <t>Harju/Leinonen</t>
  </si>
  <si>
    <t>Kinnunen/Minkkinen</t>
  </si>
  <si>
    <t>Kondrashov/Mushkin</t>
  </si>
  <si>
    <t>Jamnes/Nōlvak</t>
  </si>
  <si>
    <t>Mäkinen/Mäki-Kulmala</t>
  </si>
  <si>
    <t>Truu/Jürgens</t>
  </si>
  <si>
    <t>Madissoo/Pender</t>
  </si>
  <si>
    <t>Guljajev/Pert</t>
  </si>
  <si>
    <t>Kaibald/Liivak</t>
  </si>
  <si>
    <t>Pōlluäär/Kostikov</t>
  </si>
  <si>
    <t>East/Brant</t>
  </si>
  <si>
    <t>Tiitus/Andevei</t>
  </si>
  <si>
    <t>Afanasjevas/Bulota</t>
  </si>
  <si>
    <t>Saarikoski/Koski</t>
  </si>
  <si>
    <t>Kankkunen/Laitinen</t>
  </si>
  <si>
    <t>Sillaste/Liimann</t>
  </si>
  <si>
    <t>Peegel/Tammel</t>
  </si>
  <si>
    <t>Sōmer/Virves</t>
  </si>
  <si>
    <t>Ups/Tsirna</t>
  </si>
  <si>
    <t>Mättik/Len</t>
  </si>
  <si>
    <t>Heinoja/Rego</t>
  </si>
  <si>
    <t>Tali/Udevald</t>
  </si>
  <si>
    <t>Sepp/Murakas</t>
  </si>
  <si>
    <t>Mättik/Maslenikov</t>
  </si>
  <si>
    <t>Tuberik/Taevas</t>
  </si>
  <si>
    <t>Repp/Ojaveer</t>
  </si>
  <si>
    <t>Liukanen/Liukanen</t>
  </si>
  <si>
    <t>Lindmets/Helü</t>
  </si>
  <si>
    <t>Hirsnik/Oru</t>
  </si>
  <si>
    <t>Helü/Alasoo</t>
  </si>
  <si>
    <t>Pindis/Metsamaa</t>
  </si>
  <si>
    <t>Allika/Nōmmik</t>
  </si>
  <si>
    <t>Tarrend/Kaunis</t>
  </si>
  <si>
    <t>Ojaperv/Talve</t>
  </si>
  <si>
    <t>Kuusik/Sikk</t>
  </si>
  <si>
    <t>Sepp/Kasesalu</t>
  </si>
  <si>
    <t>Poom/Halling</t>
  </si>
  <si>
    <t>Kelement/Kasesalu</t>
  </si>
  <si>
    <t xml:space="preserve">   5/3</t>
  </si>
  <si>
    <t xml:space="preserve">   9/5</t>
  </si>
  <si>
    <t xml:space="preserve"> 3.52,7</t>
  </si>
  <si>
    <t xml:space="preserve"> 1.32,7</t>
  </si>
  <si>
    <t>10.02,2</t>
  </si>
  <si>
    <t xml:space="preserve">  11/1</t>
  </si>
  <si>
    <t>+ 0.29,4</t>
  </si>
  <si>
    <t xml:space="preserve">  7/1</t>
  </si>
  <si>
    <t xml:space="preserve">   7/1</t>
  </si>
  <si>
    <t xml:space="preserve">  13/4</t>
  </si>
  <si>
    <t xml:space="preserve">  8/2</t>
  </si>
  <si>
    <t xml:space="preserve">  13/3</t>
  </si>
  <si>
    <t xml:space="preserve">   8/1</t>
  </si>
  <si>
    <t xml:space="preserve">  9/2</t>
  </si>
  <si>
    <t xml:space="preserve"> 4.33,1</t>
  </si>
  <si>
    <t xml:space="preserve"> 4.03,1</t>
  </si>
  <si>
    <t xml:space="preserve"> 1.35,3</t>
  </si>
  <si>
    <t>10.11,5</t>
  </si>
  <si>
    <t xml:space="preserve">   6/2</t>
  </si>
  <si>
    <t xml:space="preserve">  14/2</t>
  </si>
  <si>
    <t>+ 0.38,7</t>
  </si>
  <si>
    <t xml:space="preserve"> 10/2</t>
  </si>
  <si>
    <t xml:space="preserve"> 4.38,5</t>
  </si>
  <si>
    <t xml:space="preserve"> 3.57,1</t>
  </si>
  <si>
    <t xml:space="preserve"> 1.36,2</t>
  </si>
  <si>
    <t>10.11,8</t>
  </si>
  <si>
    <t xml:space="preserve">  15/2</t>
  </si>
  <si>
    <t>+ 0.39,0</t>
  </si>
  <si>
    <t xml:space="preserve"> 11/5</t>
  </si>
  <si>
    <t xml:space="preserve">   4/2</t>
  </si>
  <si>
    <t xml:space="preserve"> 12/3</t>
  </si>
  <si>
    <t xml:space="preserve"> 4.41,4</t>
  </si>
  <si>
    <t xml:space="preserve"> 3.57,6</t>
  </si>
  <si>
    <t xml:space="preserve"> 1.35,7</t>
  </si>
  <si>
    <t>10.14,7</t>
  </si>
  <si>
    <t xml:space="preserve">  15/4</t>
  </si>
  <si>
    <t xml:space="preserve">  14/5</t>
  </si>
  <si>
    <t>+ 0.41,9</t>
  </si>
  <si>
    <t xml:space="preserve"> 13/4</t>
  </si>
  <si>
    <t xml:space="preserve"> 14/1</t>
  </si>
  <si>
    <t xml:space="preserve"> 4.42,9</t>
  </si>
  <si>
    <t xml:space="preserve"> 3.53,7</t>
  </si>
  <si>
    <t xml:space="preserve"> 1.39,0</t>
  </si>
  <si>
    <t>10.15,6</t>
  </si>
  <si>
    <t xml:space="preserve">  19/1</t>
  </si>
  <si>
    <t>+ 0.42,8</t>
  </si>
  <si>
    <t xml:space="preserve"> 15/6</t>
  </si>
  <si>
    <t xml:space="preserve">  21/6</t>
  </si>
  <si>
    <t xml:space="preserve"> 4.52,2</t>
  </si>
  <si>
    <t xml:space="preserve"> 3.59,3</t>
  </si>
  <si>
    <t xml:space="preserve"> 1.38,8</t>
  </si>
  <si>
    <t>10.30,3</t>
  </si>
  <si>
    <t xml:space="preserve">  22/6</t>
  </si>
  <si>
    <t>+ 0.57,5</t>
  </si>
  <si>
    <t xml:space="preserve"> 4.49,0</t>
  </si>
  <si>
    <t xml:space="preserve"> 4.08,8</t>
  </si>
  <si>
    <t>10.36,8</t>
  </si>
  <si>
    <t xml:space="preserve">  18/1</t>
  </si>
  <si>
    <t>+ 1.04,0</t>
  </si>
  <si>
    <t xml:space="preserve"> 4.19,7</t>
  </si>
  <si>
    <t xml:space="preserve"> 1.35,4</t>
  </si>
  <si>
    <t>10.38,0</t>
  </si>
  <si>
    <t>+ 1.05,2</t>
  </si>
  <si>
    <t xml:space="preserve">   8/3</t>
  </si>
  <si>
    <t xml:space="preserve">  23/3</t>
  </si>
  <si>
    <t xml:space="preserve"> 4.43,5</t>
  </si>
  <si>
    <t xml:space="preserve"> 4.17,8</t>
  </si>
  <si>
    <t xml:space="preserve"> 1.35,5</t>
  </si>
  <si>
    <t xml:space="preserve"> 0.10</t>
  </si>
  <si>
    <t>10.46,8</t>
  </si>
  <si>
    <t xml:space="preserve">  18/5</t>
  </si>
  <si>
    <t xml:space="preserve">  12/3</t>
  </si>
  <si>
    <t>+ 1.14,0</t>
  </si>
  <si>
    <t xml:space="preserve"> 4.50,6</t>
  </si>
  <si>
    <t xml:space="preserve"> 4.18,9</t>
  </si>
  <si>
    <t xml:space="preserve"> 1.39,9</t>
  </si>
  <si>
    <t>10.49,4</t>
  </si>
  <si>
    <t xml:space="preserve">  20/2</t>
  </si>
  <si>
    <t>+ 1.16,6</t>
  </si>
  <si>
    <t xml:space="preserve"> 5.02,2</t>
  </si>
  <si>
    <t xml:space="preserve"> 4.07,8</t>
  </si>
  <si>
    <t xml:space="preserve"> 1.40,3</t>
  </si>
  <si>
    <t>10.50,3</t>
  </si>
  <si>
    <t>+ 1.17,5</t>
  </si>
  <si>
    <t xml:space="preserve"> 4.46,2</t>
  </si>
  <si>
    <t xml:space="preserve"> 4.29,2</t>
  </si>
  <si>
    <t xml:space="preserve"> 1.38,9</t>
  </si>
  <si>
    <t>10.54,3</t>
  </si>
  <si>
    <t xml:space="preserve">  19/2</t>
  </si>
  <si>
    <t>+ 1.21,5</t>
  </si>
  <si>
    <t xml:space="preserve"> 5.14,6</t>
  </si>
  <si>
    <t xml:space="preserve"> 4.42,1</t>
  </si>
  <si>
    <t xml:space="preserve"> 1.46,7</t>
  </si>
  <si>
    <t>11.43,4</t>
  </si>
  <si>
    <t>+ 2.10,6</t>
  </si>
  <si>
    <t xml:space="preserve">  17/2</t>
  </si>
  <si>
    <t xml:space="preserve">  19/6</t>
  </si>
  <si>
    <t xml:space="preserve"> 16/2</t>
  </si>
  <si>
    <t xml:space="preserve"> 4.44,9</t>
  </si>
  <si>
    <t xml:space="preserve"> 4.00,1</t>
  </si>
  <si>
    <t xml:space="preserve"> 1.39,6</t>
  </si>
  <si>
    <t>10.24,6</t>
  </si>
  <si>
    <t>+ 0.51,8</t>
  </si>
  <si>
    <t xml:space="preserve"> 17/5</t>
  </si>
  <si>
    <t xml:space="preserve">  29/6</t>
  </si>
  <si>
    <t xml:space="preserve"> 18/1</t>
  </si>
  <si>
    <t xml:space="preserve"> 4.49,6</t>
  </si>
  <si>
    <t xml:space="preserve"> 4.02,5</t>
  </si>
  <si>
    <t>10.31,1</t>
  </si>
  <si>
    <t xml:space="preserve">  23/2</t>
  </si>
  <si>
    <t xml:space="preserve">  24/3</t>
  </si>
  <si>
    <t>+ 0.58,3</t>
  </si>
  <si>
    <t xml:space="preserve"> 19/1</t>
  </si>
  <si>
    <t xml:space="preserve">  22/3</t>
  </si>
  <si>
    <t xml:space="preserve">  39/5</t>
  </si>
  <si>
    <t xml:space="preserve"> 21/2</t>
  </si>
  <si>
    <t xml:space="preserve"> 4.53,7</t>
  </si>
  <si>
    <t xml:space="preserve"> 4.04,9</t>
  </si>
  <si>
    <t xml:space="preserve"> 1.40,5</t>
  </si>
  <si>
    <t>10.39,1</t>
  </si>
  <si>
    <t xml:space="preserve">  31/4</t>
  </si>
  <si>
    <t xml:space="preserve">  33/4</t>
  </si>
  <si>
    <t>+ 1.06,3</t>
  </si>
  <si>
    <t xml:space="preserve"> 22/3</t>
  </si>
  <si>
    <t xml:space="preserve"> 4.52,7</t>
  </si>
  <si>
    <t xml:space="preserve"> 4.08,3</t>
  </si>
  <si>
    <t xml:space="preserve"> 1.38,7</t>
  </si>
  <si>
    <t>10.39,7</t>
  </si>
  <si>
    <t>+ 1.06,9</t>
  </si>
  <si>
    <t xml:space="preserve"> 5.00,9</t>
  </si>
  <si>
    <t xml:space="preserve"> 4.02,2</t>
  </si>
  <si>
    <t xml:space="preserve"> 1.37,0</t>
  </si>
  <si>
    <t>10.40,1</t>
  </si>
  <si>
    <t xml:space="preserve">  16/6</t>
  </si>
  <si>
    <t>+ 1.07,3</t>
  </si>
  <si>
    <t xml:space="preserve"> 24/3</t>
  </si>
  <si>
    <t xml:space="preserve"> 4.50,1</t>
  </si>
  <si>
    <t xml:space="preserve"> 4.11,6</t>
  </si>
  <si>
    <t>10.40,4</t>
  </si>
  <si>
    <t>+ 1.07,6</t>
  </si>
  <si>
    <t xml:space="preserve"> 4.51,3</t>
  </si>
  <si>
    <t xml:space="preserve"> 4.12,7</t>
  </si>
  <si>
    <t xml:space="preserve"> 1.37,6</t>
  </si>
  <si>
    <t>10.41,6</t>
  </si>
  <si>
    <t xml:space="preserve">  32/3</t>
  </si>
  <si>
    <t>+ 1.08,8</t>
  </si>
  <si>
    <t xml:space="preserve"> 26/3</t>
  </si>
  <si>
    <t xml:space="preserve">  17/3</t>
  </si>
  <si>
    <t xml:space="preserve"> 27/4</t>
  </si>
  <si>
    <t xml:space="preserve"> 4.57,6</t>
  </si>
  <si>
    <t xml:space="preserve"> 4.05,5</t>
  </si>
  <si>
    <t xml:space="preserve"> 1.40,7</t>
  </si>
  <si>
    <t xml:space="preserve">  32/5</t>
  </si>
  <si>
    <t xml:space="preserve">  34/5</t>
  </si>
  <si>
    <t xml:space="preserve"> 4.51,4</t>
  </si>
  <si>
    <t xml:space="preserve"> 4.10,0</t>
  </si>
  <si>
    <t xml:space="preserve"> 1.43,1</t>
  </si>
  <si>
    <t>10.44,5</t>
  </si>
  <si>
    <t>+ 1.11,7</t>
  </si>
  <si>
    <t xml:space="preserve"> 4.48,8</t>
  </si>
  <si>
    <t xml:space="preserve"> 4.13,7</t>
  </si>
  <si>
    <t xml:space="preserve"> 1.43,9</t>
  </si>
  <si>
    <t>10.46,4</t>
  </si>
  <si>
    <t xml:space="preserve">  41/7</t>
  </si>
  <si>
    <t>+ 1.13,6</t>
  </si>
  <si>
    <t xml:space="preserve"> 5.00,8</t>
  </si>
  <si>
    <t xml:space="preserve"> 4.10,5</t>
  </si>
  <si>
    <t xml:space="preserve"> 1.37,5</t>
  </si>
  <si>
    <t>10.48,8</t>
  </si>
  <si>
    <t>+ 1.16,0</t>
  </si>
  <si>
    <t xml:space="preserve">  26/4</t>
  </si>
  <si>
    <t xml:space="preserve">  38/4</t>
  </si>
  <si>
    <t xml:space="preserve"> 4.59,7</t>
  </si>
  <si>
    <t xml:space="preserve"> 4.13,4</t>
  </si>
  <si>
    <t xml:space="preserve"> 1.41,6</t>
  </si>
  <si>
    <t>10.54,7</t>
  </si>
  <si>
    <t xml:space="preserve">  34/6</t>
  </si>
  <si>
    <t>+ 1.21,9</t>
  </si>
  <si>
    <t xml:space="preserve"> 5.08,7</t>
  </si>
  <si>
    <t>10.56,0</t>
  </si>
  <si>
    <t>+ 1.23,2</t>
  </si>
  <si>
    <t xml:space="preserve"> 4.12,5</t>
  </si>
  <si>
    <t xml:space="preserve"> 1.46,0</t>
  </si>
  <si>
    <t>10.58,2</t>
  </si>
  <si>
    <t>+ 1.25,4</t>
  </si>
  <si>
    <t xml:space="preserve"> 5.06,9</t>
  </si>
  <si>
    <t xml:space="preserve"> 4.11,3</t>
  </si>
  <si>
    <t xml:space="preserve"> 1.40,4</t>
  </si>
  <si>
    <t>10.58,6</t>
  </si>
  <si>
    <t xml:space="preserve">  40/6</t>
  </si>
  <si>
    <t>+ 1.25,8</t>
  </si>
  <si>
    <t xml:space="preserve"> 5.00,1</t>
  </si>
  <si>
    <t xml:space="preserve"> 4.17,7</t>
  </si>
  <si>
    <t xml:space="preserve"> 1.40,9</t>
  </si>
  <si>
    <t>10.58,7</t>
  </si>
  <si>
    <t>+ 1.25,9</t>
  </si>
  <si>
    <t xml:space="preserve"> 5.07,4</t>
  </si>
  <si>
    <t xml:space="preserve"> 4.10,4</t>
  </si>
  <si>
    <t xml:space="preserve"> 1.44,9</t>
  </si>
  <si>
    <t>11.02,7</t>
  </si>
  <si>
    <t xml:space="preserve">  42/8</t>
  </si>
  <si>
    <t>+ 1.29,9</t>
  </si>
  <si>
    <t xml:space="preserve"> 4.59,6</t>
  </si>
  <si>
    <t xml:space="preserve"> 4.25,1</t>
  </si>
  <si>
    <t xml:space="preserve"> 1.41,3</t>
  </si>
  <si>
    <t>11.06,0</t>
  </si>
  <si>
    <t xml:space="preserve">  40/4</t>
  </si>
  <si>
    <t xml:space="preserve">  37/5</t>
  </si>
  <si>
    <t>+ 1.33,2</t>
  </si>
  <si>
    <t xml:space="preserve"> 4.17,1</t>
  </si>
  <si>
    <t xml:space="preserve"> 1.42,0</t>
  </si>
  <si>
    <t xml:space="preserve">  44/7</t>
  </si>
  <si>
    <t xml:space="preserve">  43/7</t>
  </si>
  <si>
    <t xml:space="preserve"> 5.58,8</t>
  </si>
  <si>
    <t>12.29,8</t>
  </si>
  <si>
    <t>+ 2.57,0</t>
  </si>
  <si>
    <t xml:space="preserve"> 5.22,2</t>
  </si>
  <si>
    <t xml:space="preserve"> 5.04,4</t>
  </si>
  <si>
    <t xml:space="preserve">  45/8</t>
  </si>
  <si>
    <t xml:space="preserve">  26/1</t>
  </si>
  <si>
    <t xml:space="preserve">  29/7</t>
  </si>
  <si>
    <t xml:space="preserve">  31/2</t>
  </si>
  <si>
    <t xml:space="preserve">  24/7</t>
  </si>
  <si>
    <t xml:space="preserve"> 4.52,9</t>
  </si>
  <si>
    <t xml:space="preserve"> 1.37,8</t>
  </si>
  <si>
    <t>10.30,6</t>
  </si>
  <si>
    <t xml:space="preserve">  20/1</t>
  </si>
  <si>
    <t>+ 0.57,8</t>
  </si>
  <si>
    <t xml:space="preserve">  26/3</t>
  </si>
  <si>
    <t xml:space="preserve"> 20/1</t>
  </si>
  <si>
    <t xml:space="preserve"> 4.58,9</t>
  </si>
  <si>
    <t xml:space="preserve"> 3.55,6</t>
  </si>
  <si>
    <t>10.34,9</t>
  </si>
  <si>
    <t xml:space="preserve">  35/6</t>
  </si>
  <si>
    <t xml:space="preserve">  37/6</t>
  </si>
  <si>
    <t>+ 1.02,1</t>
  </si>
  <si>
    <t xml:space="preserve">  48/6</t>
  </si>
  <si>
    <t xml:space="preserve"> 23/2</t>
  </si>
  <si>
    <t xml:space="preserve">  22/2</t>
  </si>
  <si>
    <t xml:space="preserve"> 25/6</t>
  </si>
  <si>
    <t xml:space="preserve">  37/8</t>
  </si>
  <si>
    <t xml:space="preserve"> 4.58,3</t>
  </si>
  <si>
    <t xml:space="preserve"> 4.11,9</t>
  </si>
  <si>
    <t xml:space="preserve"> 1.39,8</t>
  </si>
  <si>
    <t>10.50,0</t>
  </si>
  <si>
    <t>+ 1.17,2</t>
  </si>
  <si>
    <t xml:space="preserve">  36/10</t>
  </si>
  <si>
    <t xml:space="preserve">  56/8</t>
  </si>
  <si>
    <t xml:space="preserve">  25/3</t>
  </si>
  <si>
    <t xml:space="preserve">  29/8</t>
  </si>
  <si>
    <t xml:space="preserve">  59/4</t>
  </si>
  <si>
    <t xml:space="preserve"> 41/7</t>
  </si>
  <si>
    <t xml:space="preserve">  47/7</t>
  </si>
  <si>
    <t xml:space="preserve"> 4.17,6</t>
  </si>
  <si>
    <t xml:space="preserve"> 1.42,9</t>
  </si>
  <si>
    <t>11.00,1</t>
  </si>
  <si>
    <t>+ 1.27,3</t>
  </si>
  <si>
    <t xml:space="preserve"> 5.06,0</t>
  </si>
  <si>
    <t xml:space="preserve"> 4.14,6</t>
  </si>
  <si>
    <t>11.00,2</t>
  </si>
  <si>
    <t xml:space="preserve">  38/8</t>
  </si>
  <si>
    <t xml:space="preserve">  31/8</t>
  </si>
  <si>
    <t>+ 1.27,4</t>
  </si>
  <si>
    <t xml:space="preserve"> 5.02,0</t>
  </si>
  <si>
    <t xml:space="preserve"> 4.15,7</t>
  </si>
  <si>
    <t xml:space="preserve"> 1.45,6</t>
  </si>
  <si>
    <t>11.03,3</t>
  </si>
  <si>
    <t>+ 1.30,5</t>
  </si>
  <si>
    <t xml:space="preserve">  45/6</t>
  </si>
  <si>
    <t xml:space="preserve"> 5.05,9</t>
  </si>
  <si>
    <t xml:space="preserve"> 4.17,3</t>
  </si>
  <si>
    <t xml:space="preserve"> 1.47,0</t>
  </si>
  <si>
    <t>11.10,2</t>
  </si>
  <si>
    <t xml:space="preserve">  41/5</t>
  </si>
  <si>
    <t>+ 1.37,4</t>
  </si>
  <si>
    <t xml:space="preserve"> 4.19,3</t>
  </si>
  <si>
    <t xml:space="preserve"> 1.42,8</t>
  </si>
  <si>
    <t>11.10,8</t>
  </si>
  <si>
    <t>+ 1.38,0</t>
  </si>
  <si>
    <t xml:space="preserve"> 5.08,9</t>
  </si>
  <si>
    <t xml:space="preserve"> 4.25,8</t>
  </si>
  <si>
    <t xml:space="preserve"> 1.38,4</t>
  </si>
  <si>
    <t>11.13,1</t>
  </si>
  <si>
    <t>+ 1.40,3</t>
  </si>
  <si>
    <t xml:space="preserve"> 52/8</t>
  </si>
  <si>
    <t xml:space="preserve"> 5.08,4</t>
  </si>
  <si>
    <t xml:space="preserve"> 4.25,7</t>
  </si>
  <si>
    <t xml:space="preserve"> 1.40,8</t>
  </si>
  <si>
    <t>11.14,9</t>
  </si>
  <si>
    <t>+ 1.42,1</t>
  </si>
  <si>
    <t xml:space="preserve"> 5.13,4</t>
  </si>
  <si>
    <t xml:space="preserve"> 4.21,4</t>
  </si>
  <si>
    <t xml:space="preserve"> 1.41,9</t>
  </si>
  <si>
    <t>11.16,7</t>
  </si>
  <si>
    <t xml:space="preserve">  60/11</t>
  </si>
  <si>
    <t xml:space="preserve">  49/11</t>
  </si>
  <si>
    <t>+ 1.43,9</t>
  </si>
  <si>
    <t xml:space="preserve"> 5.07,7</t>
  </si>
  <si>
    <t xml:space="preserve"> 4.30,0</t>
  </si>
  <si>
    <t xml:space="preserve"> 1.41,2</t>
  </si>
  <si>
    <t>11.18,9</t>
  </si>
  <si>
    <t>+ 1.46,1</t>
  </si>
  <si>
    <t xml:space="preserve"> 5.07,0</t>
  </si>
  <si>
    <t xml:space="preserve"> 4.23,9</t>
  </si>
  <si>
    <t xml:space="preserve"> 1.49,1</t>
  </si>
  <si>
    <t>11.20,0</t>
  </si>
  <si>
    <t>+ 1.47,2</t>
  </si>
  <si>
    <t xml:space="preserve"> 5.09,9</t>
  </si>
  <si>
    <t xml:space="preserve"> 4.27,3</t>
  </si>
  <si>
    <t xml:space="preserve"> 5.20,4</t>
  </si>
  <si>
    <t xml:space="preserve"> 4.19,5</t>
  </si>
  <si>
    <t xml:space="preserve"> 1.40,2</t>
  </si>
  <si>
    <t>11.20,1</t>
  </si>
  <si>
    <t xml:space="preserve">  47/10</t>
  </si>
  <si>
    <t xml:space="preserve">  35/9</t>
  </si>
  <si>
    <t>+ 1.47,3</t>
  </si>
  <si>
    <t xml:space="preserve"> 5.09,6</t>
  </si>
  <si>
    <t xml:space="preserve"> 4.32,6</t>
  </si>
  <si>
    <t xml:space="preserve"> 1.41,7</t>
  </si>
  <si>
    <t>11.23,9</t>
  </si>
  <si>
    <t xml:space="preserve">  57/9</t>
  </si>
  <si>
    <t>+ 1.51,1</t>
  </si>
  <si>
    <t xml:space="preserve"> 5.19,7</t>
  </si>
  <si>
    <t xml:space="preserve"> 4.22,3</t>
  </si>
  <si>
    <t xml:space="preserve"> 1.48,1</t>
  </si>
  <si>
    <t>11.30,1</t>
  </si>
  <si>
    <t>+ 1.57,3</t>
  </si>
  <si>
    <t xml:space="preserve"> 5.20,9</t>
  </si>
  <si>
    <t xml:space="preserve"> 4.29,6</t>
  </si>
  <si>
    <t xml:space="preserve"> 1.42,4</t>
  </si>
  <si>
    <t>11.32,9</t>
  </si>
  <si>
    <t>+ 2.00,1</t>
  </si>
  <si>
    <t xml:space="preserve"> 5.07,3</t>
  </si>
  <si>
    <t xml:space="preserve"> 1.49,2</t>
  </si>
  <si>
    <t>11.33,3</t>
  </si>
  <si>
    <t>+ 2.00,5</t>
  </si>
  <si>
    <t xml:space="preserve"> 5.13,3</t>
  </si>
  <si>
    <t xml:space="preserve"> 4.39,3</t>
  </si>
  <si>
    <t xml:space="preserve"> 1.43,6</t>
  </si>
  <si>
    <t>11.36,2</t>
  </si>
  <si>
    <t>+ 2.03,4</t>
  </si>
  <si>
    <t xml:space="preserve">  60/10</t>
  </si>
  <si>
    <t xml:space="preserve">  65/11</t>
  </si>
  <si>
    <t xml:space="preserve">  12/4</t>
  </si>
  <si>
    <t xml:space="preserve">  10/1</t>
  </si>
  <si>
    <t xml:space="preserve">  15/1</t>
  </si>
  <si>
    <t xml:space="preserve">  28/3</t>
  </si>
  <si>
    <t xml:space="preserve">  27/4</t>
  </si>
  <si>
    <t xml:space="preserve"> 28/5</t>
  </si>
  <si>
    <t xml:space="preserve"> 4.55,4</t>
  </si>
  <si>
    <t xml:space="preserve"> 3.55,7</t>
  </si>
  <si>
    <t xml:space="preserve"> 1.50,5</t>
  </si>
  <si>
    <t xml:space="preserve">  70/12</t>
  </si>
  <si>
    <t xml:space="preserve"> 29/3</t>
  </si>
  <si>
    <t xml:space="preserve">  64/3</t>
  </si>
  <si>
    <t xml:space="preserve"> 30/4</t>
  </si>
  <si>
    <t xml:space="preserve"> 31/7</t>
  </si>
  <si>
    <t xml:space="preserve">  30/7</t>
  </si>
  <si>
    <t xml:space="preserve"> 32/5</t>
  </si>
  <si>
    <t xml:space="preserve"> 33/7</t>
  </si>
  <si>
    <t xml:space="preserve"> 34/6</t>
  </si>
  <si>
    <t xml:space="preserve"> 35/6</t>
  </si>
  <si>
    <t xml:space="preserve"> 36/4</t>
  </si>
  <si>
    <t xml:space="preserve"> 37/8</t>
  </si>
  <si>
    <t xml:space="preserve">  25/7</t>
  </si>
  <si>
    <t xml:space="preserve">  51/9</t>
  </si>
  <si>
    <t xml:space="preserve">  41/3</t>
  </si>
  <si>
    <t xml:space="preserve">  43/2</t>
  </si>
  <si>
    <t xml:space="preserve"> 4.16,9</t>
  </si>
  <si>
    <t>10.59,8</t>
  </si>
  <si>
    <t>+ 1.27,0</t>
  </si>
  <si>
    <t xml:space="preserve">  45/3</t>
  </si>
  <si>
    <t xml:space="preserve">  50/8</t>
  </si>
  <si>
    <t xml:space="preserve"> 5.09,5</t>
  </si>
  <si>
    <t xml:space="preserve"> 4.09,7</t>
  </si>
  <si>
    <t>11.01,6</t>
  </si>
  <si>
    <t xml:space="preserve">  29/1</t>
  </si>
  <si>
    <t>+ 1.28,8</t>
  </si>
  <si>
    <t xml:space="preserve">  55/8</t>
  </si>
  <si>
    <t xml:space="preserve"> 5.05,3</t>
  </si>
  <si>
    <t>11.03,5</t>
  </si>
  <si>
    <t xml:space="preserve">  48/7</t>
  </si>
  <si>
    <t>+ 1.30,7</t>
  </si>
  <si>
    <t xml:space="preserve"> 5.05,8</t>
  </si>
  <si>
    <t xml:space="preserve"> 1.44,7</t>
  </si>
  <si>
    <t>11.08,2</t>
  </si>
  <si>
    <t xml:space="preserve">  61/9</t>
  </si>
  <si>
    <t>+ 1.35,4</t>
  </si>
  <si>
    <t xml:space="preserve">  49/9</t>
  </si>
  <si>
    <t xml:space="preserve"> 56/9</t>
  </si>
  <si>
    <t xml:space="preserve">  54/11</t>
  </si>
  <si>
    <t xml:space="preserve">  52/10</t>
  </si>
  <si>
    <t xml:space="preserve"> 63/11</t>
  </si>
  <si>
    <t xml:space="preserve">  62/11</t>
  </si>
  <si>
    <t xml:space="preserve">  55/5</t>
  </si>
  <si>
    <t xml:space="preserve">  64/10</t>
  </si>
  <si>
    <t xml:space="preserve"> 68/12</t>
  </si>
  <si>
    <t xml:space="preserve">  66/12</t>
  </si>
  <si>
    <t xml:space="preserve"> 5.35,3</t>
  </si>
  <si>
    <t xml:space="preserve"> 4.37,7</t>
  </si>
  <si>
    <t xml:space="preserve"> 1.44,3</t>
  </si>
  <si>
    <t>11.57,3</t>
  </si>
  <si>
    <t>+ 2.24,5</t>
  </si>
  <si>
    <t xml:space="preserve">  55/9</t>
  </si>
  <si>
    <t xml:space="preserve">  35/3</t>
  </si>
  <si>
    <t xml:space="preserve">  50/9</t>
  </si>
  <si>
    <t xml:space="preserve"> 4.56,6</t>
  </si>
  <si>
    <t xml:space="preserve"> 4.14,4</t>
  </si>
  <si>
    <t xml:space="preserve"> 1.41,8</t>
  </si>
  <si>
    <t>10.52,8</t>
  </si>
  <si>
    <t>+ 1.20,0</t>
  </si>
  <si>
    <t xml:space="preserve"> 40/7</t>
  </si>
  <si>
    <t xml:space="preserve"> 5.02,6</t>
  </si>
  <si>
    <t xml:space="preserve"> 4.10,2</t>
  </si>
  <si>
    <t xml:space="preserve"> 1.45,0</t>
  </si>
  <si>
    <t>10.57,8</t>
  </si>
  <si>
    <t>+ 1.25,0</t>
  </si>
  <si>
    <t xml:space="preserve">  47/3</t>
  </si>
  <si>
    <t xml:space="preserve">  53/9</t>
  </si>
  <si>
    <t xml:space="preserve">  67/8</t>
  </si>
  <si>
    <t xml:space="preserve">  69/7</t>
  </si>
  <si>
    <t xml:space="preserve">  74/12</t>
  </si>
  <si>
    <t xml:space="preserve"> 5.01,5</t>
  </si>
  <si>
    <t xml:space="preserve"> 4.23,1</t>
  </si>
  <si>
    <t xml:space="preserve"> 1.46,9</t>
  </si>
  <si>
    <t>11.11,5</t>
  </si>
  <si>
    <t>+ 1.38,7</t>
  </si>
  <si>
    <t xml:space="preserve"> 61/10</t>
  </si>
  <si>
    <t xml:space="preserve"> 5.11,2</t>
  </si>
  <si>
    <t xml:space="preserve"> 4.24,0</t>
  </si>
  <si>
    <t xml:space="preserve"> 1.44,2</t>
  </si>
  <si>
    <t>11.19,4</t>
  </si>
  <si>
    <t>+ 1.46,6</t>
  </si>
  <si>
    <t xml:space="preserve"> 64/5</t>
  </si>
  <si>
    <t xml:space="preserve">  67/10</t>
  </si>
  <si>
    <t xml:space="preserve"> 66/12</t>
  </si>
  <si>
    <t xml:space="preserve"> 5.10,9</t>
  </si>
  <si>
    <t xml:space="preserve"> 1.48,5</t>
  </si>
  <si>
    <t>11.21,7</t>
  </si>
  <si>
    <t>+ 1.48,9</t>
  </si>
  <si>
    <t xml:space="preserve">  72/12</t>
  </si>
  <si>
    <t xml:space="preserve"> 5.13,8</t>
  </si>
  <si>
    <t xml:space="preserve"> 4.25,0</t>
  </si>
  <si>
    <t>11.25,7</t>
  </si>
  <si>
    <t>+ 1.52,9</t>
  </si>
  <si>
    <t xml:space="preserve"> 5.09,1</t>
  </si>
  <si>
    <t xml:space="preserve"> 4.33,4</t>
  </si>
  <si>
    <t xml:space="preserve"> 1.43,5</t>
  </si>
  <si>
    <t>11.26,0</t>
  </si>
  <si>
    <t>+ 1.53,2</t>
  </si>
  <si>
    <t xml:space="preserve">  75/6</t>
  </si>
  <si>
    <t xml:space="preserve">  68/13</t>
  </si>
  <si>
    <t xml:space="preserve">  57/2</t>
  </si>
  <si>
    <t xml:space="preserve">  78/4</t>
  </si>
  <si>
    <t xml:space="preserve"> 5.11,4</t>
  </si>
  <si>
    <t xml:space="preserve"> 1.43,2</t>
  </si>
  <si>
    <t xml:space="preserve">  78/11</t>
  </si>
  <si>
    <t xml:space="preserve">  59/11</t>
  </si>
  <si>
    <t xml:space="preserve"> 76/11</t>
  </si>
  <si>
    <t xml:space="preserve"> 5.20,7</t>
  </si>
  <si>
    <t xml:space="preserve"> 4.31,3</t>
  </si>
  <si>
    <t xml:space="preserve"> 1.44,5</t>
  </si>
  <si>
    <t>11.36,5</t>
  </si>
  <si>
    <t>+ 2.03,7</t>
  </si>
  <si>
    <t xml:space="preserve"> 78/8</t>
  </si>
  <si>
    <t xml:space="preserve"> 5.26,0</t>
  </si>
  <si>
    <t xml:space="preserve"> 4.35,3</t>
  </si>
  <si>
    <t xml:space="preserve"> 1.51,3</t>
  </si>
  <si>
    <t>11.52,6</t>
  </si>
  <si>
    <t>+ 2.19,8</t>
  </si>
  <si>
    <t xml:space="preserve">  76/8</t>
  </si>
  <si>
    <t xml:space="preserve"> 81/14</t>
  </si>
  <si>
    <t xml:space="preserve"> 5.35,7</t>
  </si>
  <si>
    <t xml:space="preserve"> 5.01,6</t>
  </si>
  <si>
    <t xml:space="preserve"> 38/5</t>
  </si>
  <si>
    <t xml:space="preserve"> 4.57,0</t>
  </si>
  <si>
    <t xml:space="preserve"> 4.11,8</t>
  </si>
  <si>
    <t>10.51,6</t>
  </si>
  <si>
    <t>+ 1.18,8</t>
  </si>
  <si>
    <t xml:space="preserve"> 39/8</t>
  </si>
  <si>
    <t xml:space="preserve"> 42/9</t>
  </si>
  <si>
    <t xml:space="preserve"> 43/8</t>
  </si>
  <si>
    <t xml:space="preserve"> 44/3</t>
  </si>
  <si>
    <t xml:space="preserve"> 45/9</t>
  </si>
  <si>
    <t xml:space="preserve"> 46/2</t>
  </si>
  <si>
    <t xml:space="preserve">  44/2</t>
  </si>
  <si>
    <t xml:space="preserve"> 47/10</t>
  </si>
  <si>
    <t xml:space="preserve">  46/9</t>
  </si>
  <si>
    <t xml:space="preserve"> 48/3</t>
  </si>
  <si>
    <t xml:space="preserve"> 49/9</t>
  </si>
  <si>
    <t xml:space="preserve"> 54/7</t>
  </si>
  <si>
    <t xml:space="preserve"> 4.16,7</t>
  </si>
  <si>
    <t xml:space="preserve"> 1.50,7</t>
  </si>
  <si>
    <t>11.06,3</t>
  </si>
  <si>
    <t>+ 1.33,5</t>
  </si>
  <si>
    <t xml:space="preserve"> 5.05,2</t>
  </si>
  <si>
    <t xml:space="preserve"> 4.18,6</t>
  </si>
  <si>
    <t>11.09,8</t>
  </si>
  <si>
    <t xml:space="preserve">  56/2</t>
  </si>
  <si>
    <t>+ 1.37,0</t>
  </si>
  <si>
    <t xml:space="preserve">  65/6</t>
  </si>
  <si>
    <t xml:space="preserve">  66/3</t>
  </si>
  <si>
    <t xml:space="preserve"> 5.04,1</t>
  </si>
  <si>
    <t xml:space="preserve"> 4.22,4</t>
  </si>
  <si>
    <t xml:space="preserve"> 1.46,2</t>
  </si>
  <si>
    <t>11.12,7</t>
  </si>
  <si>
    <t>+ 1.39,9</t>
  </si>
  <si>
    <t xml:space="preserve"> 5.10,4</t>
  </si>
  <si>
    <t xml:space="preserve"> 4.16,4</t>
  </si>
  <si>
    <t xml:space="preserve"> 1.46,8</t>
  </si>
  <si>
    <t>11.13,6</t>
  </si>
  <si>
    <t xml:space="preserve">  73/14</t>
  </si>
  <si>
    <t>+ 1.40,8</t>
  </si>
  <si>
    <t xml:space="preserve">  63/5</t>
  </si>
  <si>
    <t xml:space="preserve">  46/3</t>
  </si>
  <si>
    <t xml:space="preserve">  66/6</t>
  </si>
  <si>
    <t xml:space="preserve">  60/5</t>
  </si>
  <si>
    <t xml:space="preserve">  85/12</t>
  </si>
  <si>
    <t xml:space="preserve">  59/10</t>
  </si>
  <si>
    <t xml:space="preserve"> 4.17,4</t>
  </si>
  <si>
    <t>11.20,3</t>
  </si>
  <si>
    <t>+ 1.47,5</t>
  </si>
  <si>
    <t xml:space="preserve"> 1.46,5</t>
  </si>
  <si>
    <t>11.20,4</t>
  </si>
  <si>
    <t xml:space="preserve">  71/13</t>
  </si>
  <si>
    <t>+ 1.47,6</t>
  </si>
  <si>
    <t xml:space="preserve">  84/7</t>
  </si>
  <si>
    <t xml:space="preserve"> 77/12</t>
  </si>
  <si>
    <t xml:space="preserve">  62/9</t>
  </si>
  <si>
    <t xml:space="preserve"> 5.13,5</t>
  </si>
  <si>
    <t xml:space="preserve"> 4.34,6</t>
  </si>
  <si>
    <t>11.28,9</t>
  </si>
  <si>
    <t xml:space="preserve">  42/1</t>
  </si>
  <si>
    <t>+ 1.56,1</t>
  </si>
  <si>
    <t xml:space="preserve"> 5.26,6</t>
  </si>
  <si>
    <t xml:space="preserve"> 4.21,2</t>
  </si>
  <si>
    <t>11.31,3</t>
  </si>
  <si>
    <t>+ 1.58,5</t>
  </si>
  <si>
    <t xml:space="preserve">  54/12</t>
  </si>
  <si>
    <t xml:space="preserve">  76/11</t>
  </si>
  <si>
    <t xml:space="preserve"> 85/15</t>
  </si>
  <si>
    <t xml:space="preserve">  86/15</t>
  </si>
  <si>
    <t xml:space="preserve"> 5.16,9</t>
  </si>
  <si>
    <t xml:space="preserve"> 4.34,7</t>
  </si>
  <si>
    <t xml:space="preserve"> 1.51,2</t>
  </si>
  <si>
    <t>11.42,8</t>
  </si>
  <si>
    <t xml:space="preserve">  83/7</t>
  </si>
  <si>
    <t>+ 2.10,0</t>
  </si>
  <si>
    <t xml:space="preserve">  82/15</t>
  </si>
  <si>
    <t xml:space="preserve"> 88/16</t>
  </si>
  <si>
    <t xml:space="preserve"> 5.26,5</t>
  </si>
  <si>
    <t xml:space="preserve"> 4.36,1</t>
  </si>
  <si>
    <t>11.49,3</t>
  </si>
  <si>
    <t>+ 2.16,5</t>
  </si>
  <si>
    <t xml:space="preserve">  44/6</t>
  </si>
  <si>
    <t xml:space="preserve">  92/14</t>
  </si>
  <si>
    <t xml:space="preserve"> 7.43,6</t>
  </si>
  <si>
    <t xml:space="preserve"> 4.48,3</t>
  </si>
  <si>
    <t xml:space="preserve"> 1.53,1</t>
  </si>
  <si>
    <t>14.25,0</t>
  </si>
  <si>
    <t>+ 4.52,2</t>
  </si>
  <si>
    <t xml:space="preserve">  81/15</t>
  </si>
  <si>
    <t xml:space="preserve">  53/10</t>
  </si>
  <si>
    <t xml:space="preserve"> 5.10,5</t>
  </si>
  <si>
    <t>11.03,6</t>
  </si>
  <si>
    <t>+ 1.30,8</t>
  </si>
  <si>
    <t xml:space="preserve"> 55/8</t>
  </si>
  <si>
    <t xml:space="preserve">  77/13</t>
  </si>
  <si>
    <t xml:space="preserve">  53/3</t>
  </si>
  <si>
    <t xml:space="preserve">  97/18</t>
  </si>
  <si>
    <t xml:space="preserve"> 4.16,8</t>
  </si>
  <si>
    <t>11.06,6</t>
  </si>
  <si>
    <t>+ 1.33,8</t>
  </si>
  <si>
    <t xml:space="preserve"> 60/10</t>
  </si>
  <si>
    <t xml:space="preserve"> 5.10,0</t>
  </si>
  <si>
    <t xml:space="preserve"> 4.11,4</t>
  </si>
  <si>
    <t xml:space="preserve"> 1.47,7</t>
  </si>
  <si>
    <t>11.09,1</t>
  </si>
  <si>
    <t xml:space="preserve">  36/8</t>
  </si>
  <si>
    <t>+ 1.36,3</t>
  </si>
  <si>
    <t xml:space="preserve">  86/17</t>
  </si>
  <si>
    <t xml:space="preserve">  57/4</t>
  </si>
  <si>
    <t xml:space="preserve">  69/11</t>
  </si>
  <si>
    <t xml:space="preserve"> 5.12,5</t>
  </si>
  <si>
    <t xml:space="preserve"> 4.16,5</t>
  </si>
  <si>
    <t xml:space="preserve"> 1.45,5</t>
  </si>
  <si>
    <t>11.14,5</t>
  </si>
  <si>
    <t>+ 1.41,7</t>
  </si>
  <si>
    <t xml:space="preserve">  65/12</t>
  </si>
  <si>
    <t xml:space="preserve">  78/14</t>
  </si>
  <si>
    <t xml:space="preserve">  52/11</t>
  </si>
  <si>
    <t xml:space="preserve">  79/7</t>
  </si>
  <si>
    <t xml:space="preserve"> 73/6</t>
  </si>
  <si>
    <t xml:space="preserve">  72/10</t>
  </si>
  <si>
    <t xml:space="preserve">  90/12</t>
  </si>
  <si>
    <t xml:space="preserve">  80/16</t>
  </si>
  <si>
    <t xml:space="preserve"> 5.10,1</t>
  </si>
  <si>
    <t xml:space="preserve"> 1.49,5</t>
  </si>
  <si>
    <t>11.23,8</t>
  </si>
  <si>
    <t>+ 1.51,0</t>
  </si>
  <si>
    <t xml:space="preserve">  86/16</t>
  </si>
  <si>
    <t xml:space="preserve">  93/8</t>
  </si>
  <si>
    <t xml:space="preserve">  96/12</t>
  </si>
  <si>
    <t xml:space="preserve"> 5.29,8</t>
  </si>
  <si>
    <t xml:space="preserve"> 4.24,4</t>
  </si>
  <si>
    <t>11.44,7</t>
  </si>
  <si>
    <t xml:space="preserve">  99/9</t>
  </si>
  <si>
    <t>+ 2.11,9</t>
  </si>
  <si>
    <t xml:space="preserve">  96/19</t>
  </si>
  <si>
    <t xml:space="preserve">  91/17</t>
  </si>
  <si>
    <t xml:space="preserve"> 5.25,0</t>
  </si>
  <si>
    <t xml:space="preserve"> 4.41,8</t>
  </si>
  <si>
    <t xml:space="preserve"> 1.45,8</t>
  </si>
  <si>
    <t xml:space="preserve"> 98/9</t>
  </si>
  <si>
    <t xml:space="preserve"> 5.28,8</t>
  </si>
  <si>
    <t xml:space="preserve"> 4.40,2</t>
  </si>
  <si>
    <t xml:space="preserve"> 1.51,0</t>
  </si>
  <si>
    <t>12.00,0</t>
  </si>
  <si>
    <t xml:space="preserve">  98/8</t>
  </si>
  <si>
    <t>+ 2.27,2</t>
  </si>
  <si>
    <t xml:space="preserve"> 5.39,4</t>
  </si>
  <si>
    <t xml:space="preserve"> 1.47,2</t>
  </si>
  <si>
    <t>12.16,7</t>
  </si>
  <si>
    <t>+ 2.43,9</t>
  </si>
  <si>
    <t xml:space="preserve"> 6.07,7</t>
  </si>
  <si>
    <t xml:space="preserve"> 5.08,2</t>
  </si>
  <si>
    <t>13.09,0</t>
  </si>
  <si>
    <t>+ 3.36,2</t>
  </si>
  <si>
    <t xml:space="preserve">  74/4</t>
  </si>
  <si>
    <t xml:space="preserve">  73/13</t>
  </si>
  <si>
    <t xml:space="preserve">  49/8</t>
  </si>
  <si>
    <t xml:space="preserve"> 5.13,2</t>
  </si>
  <si>
    <t xml:space="preserve"> 4.21,8</t>
  </si>
  <si>
    <t>11.17,8</t>
  </si>
  <si>
    <t xml:space="preserve">  83/17</t>
  </si>
  <si>
    <t>+ 1.45,0</t>
  </si>
  <si>
    <t xml:space="preserve">  76/14</t>
  </si>
  <si>
    <t xml:space="preserve"> 5.15,2</t>
  </si>
  <si>
    <t xml:space="preserve"> 4.17,2</t>
  </si>
  <si>
    <t xml:space="preserve"> 1.50,8</t>
  </si>
  <si>
    <t>11.23,2</t>
  </si>
  <si>
    <t>+ 1.50,4</t>
  </si>
  <si>
    <t xml:space="preserve"> 5.26,8</t>
  </si>
  <si>
    <t xml:space="preserve"> 4.20,2</t>
  </si>
  <si>
    <t xml:space="preserve"> 1.42,2</t>
  </si>
  <si>
    <t>11.29,2</t>
  </si>
  <si>
    <t xml:space="preserve"> 105/22</t>
  </si>
  <si>
    <t>+ 1.56,4</t>
  </si>
  <si>
    <t xml:space="preserve">  99/8</t>
  </si>
  <si>
    <t xml:space="preserve"> 101/21</t>
  </si>
  <si>
    <t xml:space="preserve"> 93/18</t>
  </si>
  <si>
    <t xml:space="preserve"> 94/19</t>
  </si>
  <si>
    <t xml:space="preserve"> 5.18,4</t>
  </si>
  <si>
    <t xml:space="preserve"> 4.35,6</t>
  </si>
  <si>
    <t xml:space="preserve"> 1.47,4</t>
  </si>
  <si>
    <t>11.41,4</t>
  </si>
  <si>
    <t>+ 2.08,6</t>
  </si>
  <si>
    <t xml:space="preserve">  89/18</t>
  </si>
  <si>
    <t xml:space="preserve"> 5.23,7</t>
  </si>
  <si>
    <t>11.43,8</t>
  </si>
  <si>
    <t xml:space="preserve">  84/18</t>
  </si>
  <si>
    <t>+ 2.11,0</t>
  </si>
  <si>
    <t xml:space="preserve"> 5.15,8</t>
  </si>
  <si>
    <t xml:space="preserve"> 4.43,9</t>
  </si>
  <si>
    <t xml:space="preserve"> 107/10</t>
  </si>
  <si>
    <t>101/8</t>
  </si>
  <si>
    <t xml:space="preserve"> 101/8</t>
  </si>
  <si>
    <t xml:space="preserve"> 102/9</t>
  </si>
  <si>
    <t>104/9</t>
  </si>
  <si>
    <t xml:space="preserve"> 106/9</t>
  </si>
  <si>
    <t>105/10</t>
  </si>
  <si>
    <t xml:space="preserve"> 5.16,7</t>
  </si>
  <si>
    <t xml:space="preserve"> 4.14,9</t>
  </si>
  <si>
    <t xml:space="preserve"> 2.30,2</t>
  </si>
  <si>
    <t>12.01,8</t>
  </si>
  <si>
    <t>+ 2.29,0</t>
  </si>
  <si>
    <t xml:space="preserve"> 5.35,8</t>
  </si>
  <si>
    <t xml:space="preserve"> 4.40,9</t>
  </si>
  <si>
    <t xml:space="preserve"> 1.47,6</t>
  </si>
  <si>
    <t>12.04,3</t>
  </si>
  <si>
    <t xml:space="preserve"> 103/19</t>
  </si>
  <si>
    <t>+ 2.31,5</t>
  </si>
  <si>
    <t xml:space="preserve"> 5.37,4</t>
  </si>
  <si>
    <t xml:space="preserve"> 4.33,9</t>
  </si>
  <si>
    <t xml:space="preserve"> 1.59,1</t>
  </si>
  <si>
    <t>12.10,4</t>
  </si>
  <si>
    <t>+ 2.37,6</t>
  </si>
  <si>
    <t xml:space="preserve"> 5.40,6</t>
  </si>
  <si>
    <t xml:space="preserve"> 4.45,7</t>
  </si>
  <si>
    <t xml:space="preserve"> 1.57,9</t>
  </si>
  <si>
    <t>12.24,2</t>
  </si>
  <si>
    <t xml:space="preserve"> 108/11</t>
  </si>
  <si>
    <t>+ 2.51,4</t>
  </si>
  <si>
    <t xml:space="preserve"> 5.54,1</t>
  </si>
  <si>
    <t xml:space="preserve"> 4.46,5</t>
  </si>
  <si>
    <t xml:space="preserve"> 1.55,1</t>
  </si>
  <si>
    <t>12.35,7</t>
  </si>
  <si>
    <t>+ 3.02,9</t>
  </si>
  <si>
    <t xml:space="preserve"> 6.01,3</t>
  </si>
  <si>
    <t xml:space="preserve"> 4.47,5</t>
  </si>
  <si>
    <t xml:space="preserve"> 1.52,6</t>
  </si>
  <si>
    <t>12.41,4</t>
  </si>
  <si>
    <t>+ 3.08,6</t>
  </si>
  <si>
    <t xml:space="preserve"> 114/14</t>
  </si>
  <si>
    <t xml:space="preserve"> 6.15,8</t>
  </si>
  <si>
    <t xml:space="preserve"> 1.52,1</t>
  </si>
  <si>
    <t>13.06,8</t>
  </si>
  <si>
    <t xml:space="preserve"> 117/16</t>
  </si>
  <si>
    <t>+ 3.34,0</t>
  </si>
  <si>
    <t xml:space="preserve"> 116/15</t>
  </si>
  <si>
    <t>11.26,1</t>
  </si>
  <si>
    <t>+ 1.53,3</t>
  </si>
  <si>
    <t xml:space="preserve"> 100/8</t>
  </si>
  <si>
    <t xml:space="preserve">  98/20</t>
  </si>
  <si>
    <t xml:space="preserve"> 103/9</t>
  </si>
  <si>
    <t xml:space="preserve">  94/19</t>
  </si>
  <si>
    <t xml:space="preserve"> 104/20</t>
  </si>
  <si>
    <t xml:space="preserve">  81/6</t>
  </si>
  <si>
    <t xml:space="preserve"> 50/6</t>
  </si>
  <si>
    <t xml:space="preserve"> 5.06,5</t>
  </si>
  <si>
    <t>11.01,2</t>
  </si>
  <si>
    <t>+ 1.28,4</t>
  </si>
  <si>
    <t xml:space="preserve"> 51/1</t>
  </si>
  <si>
    <t xml:space="preserve">  71/4</t>
  </si>
  <si>
    <t xml:space="preserve"> 53/4</t>
  </si>
  <si>
    <t xml:space="preserve">  48/2</t>
  </si>
  <si>
    <t xml:space="preserve"> 57/4</t>
  </si>
  <si>
    <t xml:space="preserve"> 58/11</t>
  </si>
  <si>
    <t xml:space="preserve"> 106/21</t>
  </si>
  <si>
    <t xml:space="preserve"> 59/5</t>
  </si>
  <si>
    <t xml:space="preserve">  52/4</t>
  </si>
  <si>
    <t xml:space="preserve">  72/5</t>
  </si>
  <si>
    <t xml:space="preserve">  74/16</t>
  </si>
  <si>
    <t xml:space="preserve"> 62/2</t>
  </si>
  <si>
    <t xml:space="preserve">  81/4</t>
  </si>
  <si>
    <t xml:space="preserve">  92/21</t>
  </si>
  <si>
    <t xml:space="preserve"> 65/3</t>
  </si>
  <si>
    <t xml:space="preserve">  90/5</t>
  </si>
  <si>
    <t xml:space="preserve">  74/14</t>
  </si>
  <si>
    <t xml:space="preserve"> 67/11</t>
  </si>
  <si>
    <t xml:space="preserve">  77/15</t>
  </si>
  <si>
    <t xml:space="preserve">  89/17</t>
  </si>
  <si>
    <t xml:space="preserve"> 69/13</t>
  </si>
  <si>
    <t xml:space="preserve"> 70/14</t>
  </si>
  <si>
    <t xml:space="preserve"> 71/10</t>
  </si>
  <si>
    <t xml:space="preserve"> 72/15</t>
  </si>
  <si>
    <t xml:space="preserve"> 74/7</t>
  </si>
  <si>
    <t xml:space="preserve">  80/7</t>
  </si>
  <si>
    <t xml:space="preserve">  70/6</t>
  </si>
  <si>
    <t xml:space="preserve"> 75/6</t>
  </si>
  <si>
    <t xml:space="preserve">  59/13</t>
  </si>
  <si>
    <t xml:space="preserve"> 79/13</t>
  </si>
  <si>
    <t xml:space="preserve"> 80/7</t>
  </si>
  <si>
    <t>137/12</t>
  </si>
  <si>
    <t xml:space="preserve"> 8.53,7</t>
  </si>
  <si>
    <t xml:space="preserve"> 6.39,0</t>
  </si>
  <si>
    <t>25.15,6</t>
  </si>
  <si>
    <t xml:space="preserve"> 143/13</t>
  </si>
  <si>
    <t xml:space="preserve"> 137/12</t>
  </si>
  <si>
    <t>+15.42,8</t>
  </si>
  <si>
    <t xml:space="preserve">  72</t>
  </si>
  <si>
    <t xml:space="preserve"> 4.32,4</t>
  </si>
  <si>
    <t xml:space="preserve"> 3.31,8</t>
  </si>
  <si>
    <t>11.12,3</t>
  </si>
  <si>
    <t xml:space="preserve"> 4.32,3</t>
  </si>
  <si>
    <t xml:space="preserve"> 3.33,8</t>
  </si>
  <si>
    <t>11.20,7</t>
  </si>
  <si>
    <t xml:space="preserve"> 0.30</t>
  </si>
  <si>
    <t xml:space="preserve"> 4.35,5</t>
  </si>
  <si>
    <t xml:space="preserve"> 3.35,2</t>
  </si>
  <si>
    <t>11.37,4</t>
  </si>
  <si>
    <t xml:space="preserve"> 4.39,5</t>
  </si>
  <si>
    <t xml:space="preserve"> 3.35,8</t>
  </si>
  <si>
    <t>11.38,7</t>
  </si>
  <si>
    <t xml:space="preserve">  5/1</t>
  </si>
  <si>
    <t xml:space="preserve"> 4.41,5</t>
  </si>
  <si>
    <t xml:space="preserve"> 3.38,4</t>
  </si>
  <si>
    <t>11.50,4</t>
  </si>
  <si>
    <t xml:space="preserve"> 4.42,8</t>
  </si>
  <si>
    <t xml:space="preserve"> 3.40,1</t>
  </si>
  <si>
    <t>11.54,3</t>
  </si>
  <si>
    <t xml:space="preserve"> 4.50,0</t>
  </si>
  <si>
    <t xml:space="preserve"> 3.44,2</t>
  </si>
  <si>
    <t>11.49,2</t>
  </si>
  <si>
    <t xml:space="preserve"> 4.45,3</t>
  </si>
  <si>
    <t xml:space="preserve"> 3.40,5</t>
  </si>
  <si>
    <t>12.14,0</t>
  </si>
  <si>
    <t>COOLING SYSTEM</t>
  </si>
  <si>
    <t>ELECTRICITY</t>
  </si>
  <si>
    <t xml:space="preserve"> 4.31,8</t>
  </si>
  <si>
    <t xml:space="preserve"> 3.29,5</t>
  </si>
  <si>
    <t>11.15,8</t>
  </si>
  <si>
    <t xml:space="preserve">   5/2</t>
  </si>
  <si>
    <t xml:space="preserve"> 4.37,6</t>
  </si>
  <si>
    <t xml:space="preserve"> 3.38,0</t>
  </si>
  <si>
    <t>11.38,8</t>
  </si>
  <si>
    <t xml:space="preserve">   9/1</t>
  </si>
  <si>
    <t xml:space="preserve">  11/3</t>
  </si>
  <si>
    <t xml:space="preserve"> 3.43,3</t>
  </si>
  <si>
    <t>11.55,6</t>
  </si>
  <si>
    <t xml:space="preserve">  11/5</t>
  </si>
  <si>
    <t xml:space="preserve">  12/5</t>
  </si>
  <si>
    <t xml:space="preserve"> 4.39,8</t>
  </si>
  <si>
    <t xml:space="preserve"> 3.43,7</t>
  </si>
  <si>
    <t>11.35,8</t>
  </si>
  <si>
    <t xml:space="preserve"> 4.48,7</t>
  </si>
  <si>
    <t xml:space="preserve"> 3.47,5</t>
  </si>
  <si>
    <t>11.54,0</t>
  </si>
  <si>
    <t xml:space="preserve"> 3.41,9</t>
  </si>
  <si>
    <t>12.00,3</t>
  </si>
  <si>
    <t xml:space="preserve">  10/3</t>
  </si>
  <si>
    <t xml:space="preserve"> 4.43,4</t>
  </si>
  <si>
    <t xml:space="preserve"> 3.50,6</t>
  </si>
  <si>
    <t>12.06,8</t>
  </si>
  <si>
    <t xml:space="preserve">  17/6</t>
  </si>
  <si>
    <t xml:space="preserve"> 4.52,4</t>
  </si>
  <si>
    <t xml:space="preserve"> 3.44,1</t>
  </si>
  <si>
    <t xml:space="preserve">  16/5</t>
  </si>
  <si>
    <t xml:space="preserve"> 4.50,4</t>
  </si>
  <si>
    <t xml:space="preserve"> 3.49,1</t>
  </si>
  <si>
    <t>13.06,4</t>
  </si>
  <si>
    <t xml:space="preserve">  16/2</t>
  </si>
  <si>
    <t xml:space="preserve">  14/1</t>
  </si>
  <si>
    <t xml:space="preserve">   7/4</t>
  </si>
  <si>
    <t xml:space="preserve">  19/5</t>
  </si>
  <si>
    <t xml:space="preserve">  16/1</t>
  </si>
  <si>
    <t xml:space="preserve">  14/3</t>
  </si>
  <si>
    <t xml:space="preserve">  13/6</t>
  </si>
  <si>
    <t>12.14,9</t>
  </si>
  <si>
    <t xml:space="preserve">  14/4</t>
  </si>
  <si>
    <t xml:space="preserve"> 3.48,9</t>
  </si>
  <si>
    <t>12.10,6</t>
  </si>
  <si>
    <t xml:space="preserve"> 4.47,7</t>
  </si>
  <si>
    <t xml:space="preserve"> 3.48,0</t>
  </si>
  <si>
    <t>12.16,4</t>
  </si>
  <si>
    <t xml:space="preserve"> 4.48,0</t>
  </si>
  <si>
    <t>12.18,1</t>
  </si>
  <si>
    <t xml:space="preserve">  17/4</t>
  </si>
  <si>
    <t xml:space="preserve"> 4.54,7</t>
  </si>
  <si>
    <t xml:space="preserve"> 3.54,0</t>
  </si>
  <si>
    <t>12.14,6</t>
  </si>
  <si>
    <t xml:space="preserve"> 4.54,8</t>
  </si>
  <si>
    <t xml:space="preserve"> 3.53,6</t>
  </si>
  <si>
    <t>12.16,1</t>
  </si>
  <si>
    <t xml:space="preserve"> 4.55,8</t>
  </si>
  <si>
    <t xml:space="preserve"> 3.50,7</t>
  </si>
  <si>
    <t xml:space="preserve"> 4.55,0</t>
  </si>
  <si>
    <t xml:space="preserve"> 3.58,5</t>
  </si>
  <si>
    <t>12.34,5</t>
  </si>
  <si>
    <t xml:space="preserve"> 3.43,8</t>
  </si>
  <si>
    <t>16.29,3</t>
  </si>
  <si>
    <t xml:space="preserve">  13/1</t>
  </si>
  <si>
    <t xml:space="preserve">  26/2</t>
  </si>
  <si>
    <t xml:space="preserve"> 5.36,6</t>
  </si>
  <si>
    <t xml:space="preserve"> 8.11,9</t>
  </si>
  <si>
    <t>57.27,0</t>
  </si>
  <si>
    <t xml:space="preserve"> 5.47,2</t>
  </si>
  <si>
    <t xml:space="preserve"> 8.16,5</t>
  </si>
  <si>
    <t>57.45,3</t>
  </si>
  <si>
    <t>+ 0.18,3</t>
  </si>
  <si>
    <t xml:space="preserve"> 5.43,9</t>
  </si>
  <si>
    <t xml:space="preserve"> 8.04,9</t>
  </si>
  <si>
    <t>57.56,8</t>
  </si>
  <si>
    <t>+ 0.29,8</t>
  </si>
  <si>
    <t xml:space="preserve"> 5.54,3</t>
  </si>
  <si>
    <t xml:space="preserve"> 8.21,1</t>
  </si>
  <si>
    <t>59.05,3</t>
  </si>
  <si>
    <t>+ 1.38,3</t>
  </si>
  <si>
    <t xml:space="preserve"> 5.54,0</t>
  </si>
  <si>
    <t xml:space="preserve"> 8.33,3</t>
  </si>
  <si>
    <t>59.43,7</t>
  </si>
  <si>
    <t>+ 2.16,7</t>
  </si>
  <si>
    <t xml:space="preserve"> 8.44,5</t>
  </si>
  <si>
    <t xml:space="preserve"> 1:00.30,5</t>
  </si>
  <si>
    <t>+ 3.03,5</t>
  </si>
  <si>
    <t xml:space="preserve">  7/5</t>
  </si>
  <si>
    <t xml:space="preserve"> 5.59,6</t>
  </si>
  <si>
    <t xml:space="preserve"> 8.50,3</t>
  </si>
  <si>
    <t xml:space="preserve"> 1:00.51,0</t>
  </si>
  <si>
    <t>+ 3.24,0</t>
  </si>
  <si>
    <t xml:space="preserve">  8/1</t>
  </si>
  <si>
    <t xml:space="preserve"> 6.25,2</t>
  </si>
  <si>
    <t xml:space="preserve"> 8.59,9</t>
  </si>
  <si>
    <t xml:space="preserve"> 1:01.14,0</t>
  </si>
  <si>
    <t>+ 3.47,0</t>
  </si>
  <si>
    <t xml:space="preserve"> 6.17,0</t>
  </si>
  <si>
    <t xml:space="preserve"> 8.45,2</t>
  </si>
  <si>
    <t xml:space="preserve"> 1:01.21,4</t>
  </si>
  <si>
    <t>+ 3.54,4</t>
  </si>
  <si>
    <t xml:space="preserve"> 6.01,2</t>
  </si>
  <si>
    <t xml:space="preserve"> 9.43,0</t>
  </si>
  <si>
    <t xml:space="preserve"> 1:01.45,5</t>
  </si>
  <si>
    <t>+ 4.18,5</t>
  </si>
  <si>
    <t xml:space="preserve"> 6.18,8</t>
  </si>
  <si>
    <t xml:space="preserve"> 8.53,3</t>
  </si>
  <si>
    <t xml:space="preserve"> 1:06.37,5</t>
  </si>
  <si>
    <t>+ 9.10,5</t>
  </si>
  <si>
    <t xml:space="preserve"> 6.15,4</t>
  </si>
  <si>
    <t xml:space="preserve"> 8.49,3</t>
  </si>
  <si>
    <t xml:space="preserve"> 1:07.50,9</t>
  </si>
  <si>
    <t>+10.23,9</t>
  </si>
  <si>
    <t xml:space="preserve"> 5.13,7</t>
  </si>
  <si>
    <t xml:space="preserve"> 5.17,3</t>
  </si>
  <si>
    <t>14.30,4</t>
  </si>
  <si>
    <t xml:space="preserve">  27/7</t>
  </si>
  <si>
    <t xml:space="preserve">  18/2</t>
  </si>
  <si>
    <t xml:space="preserve">  18/7</t>
  </si>
  <si>
    <t xml:space="preserve">  25/2</t>
  </si>
  <si>
    <t xml:space="preserve"> 5.39,8</t>
  </si>
  <si>
    <t>12.27,5</t>
  </si>
  <si>
    <t xml:space="preserve">  26/8</t>
  </si>
  <si>
    <t xml:space="preserve">  15/6</t>
  </si>
  <si>
    <t xml:space="preserve"> 4.43,6</t>
  </si>
  <si>
    <t xml:space="preserve"> 3.46,6</t>
  </si>
  <si>
    <t>11.57,9</t>
  </si>
  <si>
    <t xml:space="preserve">  19/3</t>
  </si>
  <si>
    <t xml:space="preserve">  20/4</t>
  </si>
  <si>
    <t xml:space="preserve"> 4.46,6</t>
  </si>
  <si>
    <t>12.08,4</t>
  </si>
  <si>
    <t xml:space="preserve"> 3.50,5</t>
  </si>
  <si>
    <t>12.16,3</t>
  </si>
  <si>
    <t xml:space="preserve">  24/6</t>
  </si>
  <si>
    <t xml:space="preserve"> 4.51,7</t>
  </si>
  <si>
    <t xml:space="preserve"> 3.51,7</t>
  </si>
  <si>
    <t>12.13,8</t>
  </si>
  <si>
    <t xml:space="preserve">  28/2</t>
  </si>
  <si>
    <t xml:space="preserve">  29/3</t>
  </si>
  <si>
    <t xml:space="preserve">  30/4</t>
  </si>
  <si>
    <t xml:space="preserve">  31/5</t>
  </si>
  <si>
    <t xml:space="preserve">  27/3</t>
  </si>
  <si>
    <t xml:space="preserve"> 4.57,1</t>
  </si>
  <si>
    <t xml:space="preserve"> 3.54,1</t>
  </si>
  <si>
    <t>12.40,9</t>
  </si>
  <si>
    <t xml:space="preserve">  32/4</t>
  </si>
  <si>
    <t xml:space="preserve"> 4.57,5</t>
  </si>
  <si>
    <t xml:space="preserve"> 3.53,4</t>
  </si>
  <si>
    <t xml:space="preserve">  28/7</t>
  </si>
  <si>
    <t xml:space="preserve"> 6.11,4</t>
  </si>
  <si>
    <t>12.40,8</t>
  </si>
  <si>
    <t xml:space="preserve">  33/5</t>
  </si>
  <si>
    <t xml:space="preserve">  34/8</t>
  </si>
  <si>
    <t>12.08,8</t>
  </si>
  <si>
    <t xml:space="preserve"> 5.15,9</t>
  </si>
  <si>
    <t xml:space="preserve">  23/5</t>
  </si>
  <si>
    <t xml:space="preserve">  29/2</t>
  </si>
  <si>
    <t xml:space="preserve">  30/2</t>
  </si>
  <si>
    <t xml:space="preserve">  33/3</t>
  </si>
  <si>
    <t xml:space="preserve"> 4.54,3</t>
  </si>
  <si>
    <t xml:space="preserve"> 3.47,8</t>
  </si>
  <si>
    <t>12.09,8</t>
  </si>
  <si>
    <t xml:space="preserve">  31/3</t>
  </si>
  <si>
    <t xml:space="preserve"> 3.49,9</t>
  </si>
  <si>
    <t>12.17,0</t>
  </si>
  <si>
    <t xml:space="preserve">  25/8</t>
  </si>
  <si>
    <t xml:space="preserve">  28/6</t>
  </si>
  <si>
    <t xml:space="preserve"> 3.53,5</t>
  </si>
  <si>
    <t>12.19,2</t>
  </si>
  <si>
    <t xml:space="preserve"> 4.56,0</t>
  </si>
  <si>
    <t xml:space="preserve"> 3.56,6</t>
  </si>
  <si>
    <t>12.15,7</t>
  </si>
  <si>
    <t xml:space="preserve">  36/3</t>
  </si>
  <si>
    <t xml:space="preserve"> 4.56,5</t>
  </si>
  <si>
    <t xml:space="preserve"> 3.56,9</t>
  </si>
  <si>
    <t>12.19,9</t>
  </si>
  <si>
    <t xml:space="preserve"> 4.49,4</t>
  </si>
  <si>
    <t xml:space="preserve"> 3.55,0</t>
  </si>
  <si>
    <t>12.33,2</t>
  </si>
  <si>
    <t xml:space="preserve">  38/5</t>
  </si>
  <si>
    <t xml:space="preserve">  39/6</t>
  </si>
  <si>
    <t xml:space="preserve"> 4.58,5</t>
  </si>
  <si>
    <t>12.35,0</t>
  </si>
  <si>
    <t xml:space="preserve">  35/4</t>
  </si>
  <si>
    <t xml:space="preserve"> 3.55,3</t>
  </si>
  <si>
    <t>12.38,2</t>
  </si>
  <si>
    <t xml:space="preserve">  38/9</t>
  </si>
  <si>
    <t xml:space="preserve"> 5.01,4</t>
  </si>
  <si>
    <t xml:space="preserve"> 3.53,9</t>
  </si>
  <si>
    <t>12.36,8</t>
  </si>
  <si>
    <t xml:space="preserve">  47/9</t>
  </si>
  <si>
    <t xml:space="preserve">  33/8</t>
  </si>
  <si>
    <t xml:space="preserve"> 4.00,4</t>
  </si>
  <si>
    <t>12.48,3</t>
  </si>
  <si>
    <t xml:space="preserve"> 3.57,5</t>
  </si>
  <si>
    <t>12.50,2</t>
  </si>
  <si>
    <t xml:space="preserve">  43/6</t>
  </si>
  <si>
    <t xml:space="preserve">  48/8</t>
  </si>
  <si>
    <t xml:space="preserve">  46/7</t>
  </si>
  <si>
    <t xml:space="preserve">  45/9</t>
  </si>
  <si>
    <t xml:space="preserve">  25/5</t>
  </si>
  <si>
    <t xml:space="preserve">  30/6</t>
  </si>
  <si>
    <t xml:space="preserve">  37/4</t>
  </si>
  <si>
    <t xml:space="preserve">  36/5</t>
  </si>
  <si>
    <t xml:space="preserve">  41/6</t>
  </si>
  <si>
    <t xml:space="preserve">  37/3</t>
  </si>
  <si>
    <t xml:space="preserve">  39/7</t>
  </si>
  <si>
    <t xml:space="preserve"> 4.52,3</t>
  </si>
  <si>
    <t>12.29,4</t>
  </si>
  <si>
    <t xml:space="preserve">  47/5</t>
  </si>
  <si>
    <t xml:space="preserve">  41/10</t>
  </si>
  <si>
    <t xml:space="preserve"> 5.02,5</t>
  </si>
  <si>
    <t xml:space="preserve"> 3.51,8</t>
  </si>
  <si>
    <t>12.37,4</t>
  </si>
  <si>
    <t xml:space="preserve"> 4.56,2</t>
  </si>
  <si>
    <t xml:space="preserve"> 4.00,3</t>
  </si>
  <si>
    <t>12.48,6</t>
  </si>
  <si>
    <t xml:space="preserve"> 3.59,6</t>
  </si>
  <si>
    <t>12.41,3</t>
  </si>
  <si>
    <t xml:space="preserve"> 4.00,2</t>
  </si>
  <si>
    <t>12.45,7</t>
  </si>
  <si>
    <t xml:space="preserve"> 5.06,4</t>
  </si>
  <si>
    <t>12.48,8</t>
  </si>
  <si>
    <t xml:space="preserve"> 5.17,8</t>
  </si>
  <si>
    <t xml:space="preserve"> 3.57,8</t>
  </si>
  <si>
    <t>12.44,2</t>
  </si>
  <si>
    <t xml:space="preserve">  56/9</t>
  </si>
  <si>
    <t xml:space="preserve"> 5.00,2</t>
  </si>
  <si>
    <t>13.05,3</t>
  </si>
  <si>
    <t xml:space="preserve">  54/9</t>
  </si>
  <si>
    <t xml:space="preserve">  34/2</t>
  </si>
  <si>
    <t xml:space="preserve"> 4.45,5</t>
  </si>
  <si>
    <t>12.19,3</t>
  </si>
  <si>
    <t xml:space="preserve">  43/5</t>
  </si>
  <si>
    <t xml:space="preserve"> 3.51,4</t>
  </si>
  <si>
    <t>12.32,4</t>
  </si>
  <si>
    <t xml:space="preserve">  47/6</t>
  </si>
  <si>
    <t xml:space="preserve"> 4.55,3</t>
  </si>
  <si>
    <t xml:space="preserve"> 3.50,0</t>
  </si>
  <si>
    <t>12.31,7</t>
  </si>
  <si>
    <t xml:space="preserve"> 4.58,2</t>
  </si>
  <si>
    <t xml:space="preserve"> 3.49,5</t>
  </si>
  <si>
    <t>12.32,6</t>
  </si>
  <si>
    <t xml:space="preserve">  60/9</t>
  </si>
  <si>
    <t xml:space="preserve">  50/7</t>
  </si>
  <si>
    <t xml:space="preserve">  62/2</t>
  </si>
  <si>
    <t xml:space="preserve">  51/7</t>
  </si>
  <si>
    <t xml:space="preserve"> 5.07,5</t>
  </si>
  <si>
    <t>12.32,1</t>
  </si>
  <si>
    <t xml:space="preserve">  61/10</t>
  </si>
  <si>
    <t xml:space="preserve">  45/5</t>
  </si>
  <si>
    <t xml:space="preserve"> 4.59,5</t>
  </si>
  <si>
    <t xml:space="preserve"> 3.55,2</t>
  </si>
  <si>
    <t>12.50,7</t>
  </si>
  <si>
    <t xml:space="preserve">  49/5</t>
  </si>
  <si>
    <t xml:space="preserve"> 4.59,3</t>
  </si>
  <si>
    <t xml:space="preserve"> 3.58,1</t>
  </si>
  <si>
    <t>12.50,6</t>
  </si>
  <si>
    <t xml:space="preserve">  48/4</t>
  </si>
  <si>
    <t xml:space="preserve">  51/6</t>
  </si>
  <si>
    <t xml:space="preserve"> 5.06,7</t>
  </si>
  <si>
    <t xml:space="preserve"> 3.58,0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</si>
</sst>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mm/ss.0"/>
    <numFmt numFmtId="174" formatCode="0.0%"/>
    <numFmt numFmtId="175" formatCode="0.00_ ;[Red]\-0.00\ "/>
    <numFmt numFmtId="176" formatCode="0.00000_ ;[Red]\-0.00000\ "/>
    <numFmt numFmtId="177" formatCode="0_ ;[Red]\-0\ "/>
    <numFmt numFmtId="178" formatCode="[$-F400]h:mm:ss\ AM/PM"/>
    <numFmt numFmtId="179" formatCode="hh:mm:ss;@"/>
    <numFmt numFmtId="180" formatCode="0.00000"/>
    <numFmt numFmtId="181" formatCode="0.0000"/>
    <numFmt numFmtId="182" formatCode="hh:mm/ss\,s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8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Black"/>
      <family val="2"/>
    </font>
    <font>
      <b/>
      <sz val="10"/>
      <color indexed="2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4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b/>
      <i/>
      <sz val="11"/>
      <color indexed="8"/>
      <name val="Calibri"/>
      <family val="2"/>
    </font>
    <font>
      <b/>
      <i/>
      <sz val="10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i/>
      <sz val="9"/>
      <name val="Calibri"/>
      <family val="2"/>
    </font>
    <font>
      <sz val="10"/>
      <color indexed="10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1" applyNumberFormat="0" applyAlignment="0" applyProtection="0"/>
    <xf numFmtId="0" fontId="69" fillId="21" borderId="0" applyNumberFormat="0" applyBorder="0" applyAlignment="0" applyProtection="0"/>
    <xf numFmtId="0" fontId="70" fillId="22" borderId="0" applyNumberFormat="0" applyBorder="0" applyAlignment="0" applyProtection="0"/>
    <xf numFmtId="0" fontId="7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2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23" borderId="3" applyNumberFormat="0" applyAlignment="0" applyProtection="0"/>
    <xf numFmtId="0" fontId="11" fillId="0" borderId="0" applyNumberFormat="0" applyFill="0" applyBorder="0" applyAlignment="0" applyProtection="0"/>
    <xf numFmtId="0" fontId="74" fillId="0" borderId="4" applyNumberFormat="0" applyFill="0" applyAlignment="0" applyProtection="0"/>
    <xf numFmtId="0" fontId="0" fillId="24" borderId="5" applyNumberFormat="0" applyFont="0" applyAlignment="0" applyProtection="0"/>
    <xf numFmtId="0" fontId="75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20" borderId="9" applyNumberFormat="0" applyAlignment="0" applyProtection="0"/>
  </cellStyleXfs>
  <cellXfs count="307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49" fontId="3" fillId="33" borderId="12" xfId="0" applyNumberFormat="1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8" fillId="34" borderId="15" xfId="0" applyNumberFormat="1" applyFont="1" applyFill="1" applyBorder="1" applyAlignment="1">
      <alignment horizontal="center"/>
    </xf>
    <xf numFmtId="49" fontId="3" fillId="35" borderId="16" xfId="0" applyNumberFormat="1" applyFont="1" applyFill="1" applyBorder="1" applyAlignment="1">
      <alignment horizontal="center"/>
    </xf>
    <xf numFmtId="0" fontId="3" fillId="35" borderId="12" xfId="0" applyFont="1" applyFill="1" applyBorder="1" applyAlignment="1">
      <alignment horizontal="right"/>
    </xf>
    <xf numFmtId="49" fontId="3" fillId="35" borderId="14" xfId="0" applyNumberFormat="1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49" fontId="3" fillId="35" borderId="19" xfId="0" applyNumberFormat="1" applyFont="1" applyFill="1" applyBorder="1" applyAlignment="1">
      <alignment horizontal="center"/>
    </xf>
    <xf numFmtId="0" fontId="3" fillId="35" borderId="11" xfId="0" applyNumberFormat="1" applyFont="1" applyFill="1" applyBorder="1" applyAlignment="1">
      <alignment horizontal="center"/>
    </xf>
    <xf numFmtId="49" fontId="3" fillId="35" borderId="20" xfId="0" applyNumberFormat="1" applyFont="1" applyFill="1" applyBorder="1" applyAlignment="1">
      <alignment horizontal="left" indent="1"/>
    </xf>
    <xf numFmtId="0" fontId="3" fillId="35" borderId="20" xfId="0" applyFont="1" applyFill="1" applyBorder="1" applyAlignment="1">
      <alignment horizontal="center"/>
    </xf>
    <xf numFmtId="49" fontId="3" fillId="35" borderId="16" xfId="0" applyNumberFormat="1" applyFont="1" applyFill="1" applyBorder="1" applyAlignment="1">
      <alignment/>
    </xf>
    <xf numFmtId="0" fontId="3" fillId="33" borderId="14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4" fillId="36" borderId="16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36" borderId="2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36" borderId="2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49" fontId="0" fillId="36" borderId="10" xfId="0" applyNumberFormat="1" applyFill="1" applyBorder="1" applyAlignment="1">
      <alignment horizontal="center"/>
    </xf>
    <xf numFmtId="49" fontId="0" fillId="36" borderId="10" xfId="0" applyNumberFormat="1" applyFill="1" applyBorder="1" applyAlignment="1">
      <alignment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49" fontId="3" fillId="35" borderId="15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49" fontId="8" fillId="36" borderId="0" xfId="0" applyNumberFormat="1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49" fontId="0" fillId="36" borderId="10" xfId="0" applyNumberFormat="1" applyFill="1" applyBorder="1" applyAlignment="1">
      <alignment horizontal="right"/>
    </xf>
    <xf numFmtId="49" fontId="2" fillId="36" borderId="19" xfId="0" applyNumberFormat="1" applyFont="1" applyFill="1" applyBorder="1" applyAlignment="1">
      <alignment horizontal="right"/>
    </xf>
    <xf numFmtId="49" fontId="12" fillId="36" borderId="0" xfId="0" applyNumberFormat="1" applyFont="1" applyFill="1" applyAlignment="1">
      <alignment/>
    </xf>
    <xf numFmtId="49" fontId="13" fillId="36" borderId="0" xfId="0" applyNumberFormat="1" applyFont="1" applyFill="1" applyAlignment="1">
      <alignment/>
    </xf>
    <xf numFmtId="0" fontId="0" fillId="0" borderId="0" xfId="0" applyNumberFormat="1" applyAlignment="1">
      <alignment horizontal="right"/>
    </xf>
    <xf numFmtId="49" fontId="15" fillId="36" borderId="14" xfId="0" applyNumberFormat="1" applyFont="1" applyFill="1" applyBorder="1" applyAlignment="1">
      <alignment horizontal="left" indent="1"/>
    </xf>
    <xf numFmtId="49" fontId="14" fillId="36" borderId="16" xfId="0" applyNumberFormat="1" applyFont="1" applyFill="1" applyBorder="1" applyAlignment="1">
      <alignment horizontal="right" indent="1"/>
    </xf>
    <xf numFmtId="49" fontId="14" fillId="36" borderId="20" xfId="0" applyNumberFormat="1" applyFont="1" applyFill="1" applyBorder="1" applyAlignment="1">
      <alignment horizontal="center"/>
    </xf>
    <xf numFmtId="0" fontId="2" fillId="36" borderId="0" xfId="0" applyNumberFormat="1" applyFont="1" applyFill="1" applyBorder="1" applyAlignment="1" quotePrefix="1">
      <alignment horizontal="right"/>
    </xf>
    <xf numFmtId="0" fontId="2" fillId="36" borderId="0" xfId="0" applyNumberFormat="1" applyFont="1" applyFill="1" applyBorder="1" applyAlignment="1">
      <alignment horizontal="right"/>
    </xf>
    <xf numFmtId="49" fontId="14" fillId="36" borderId="16" xfId="0" applyNumberFormat="1" applyFont="1" applyFill="1" applyBorder="1" applyAlignment="1">
      <alignment horizontal="left"/>
    </xf>
    <xf numFmtId="49" fontId="14" fillId="36" borderId="12" xfId="0" applyNumberFormat="1" applyFont="1" applyFill="1" applyBorder="1" applyAlignment="1">
      <alignment/>
    </xf>
    <xf numFmtId="49" fontId="14" fillId="36" borderId="17" xfId="0" applyNumberFormat="1" applyFont="1" applyFill="1" applyBorder="1" applyAlignment="1">
      <alignment horizontal="right"/>
    </xf>
    <xf numFmtId="49" fontId="14" fillId="36" borderId="17" xfId="0" applyNumberFormat="1" applyFont="1" applyFill="1" applyBorder="1" applyAlignment="1">
      <alignment/>
    </xf>
    <xf numFmtId="49" fontId="15" fillId="36" borderId="18" xfId="0" applyNumberFormat="1" applyFont="1" applyFill="1" applyBorder="1" applyAlignment="1">
      <alignment horizontal="left" indent="1"/>
    </xf>
    <xf numFmtId="49" fontId="16" fillId="36" borderId="20" xfId="0" applyNumberFormat="1" applyFont="1" applyFill="1" applyBorder="1" applyAlignment="1">
      <alignment horizontal="right" indent="1"/>
    </xf>
    <xf numFmtId="0" fontId="14" fillId="36" borderId="12" xfId="0" applyNumberFormat="1" applyFont="1" applyFill="1" applyBorder="1" applyAlignment="1">
      <alignment horizontal="right"/>
    </xf>
    <xf numFmtId="49" fontId="17" fillId="36" borderId="12" xfId="0" applyNumberFormat="1" applyFont="1" applyFill="1" applyBorder="1" applyAlignment="1">
      <alignment horizontal="left" indent="1"/>
    </xf>
    <xf numFmtId="49" fontId="17" fillId="36" borderId="14" xfId="0" applyNumberFormat="1" applyFont="1" applyFill="1" applyBorder="1" applyAlignment="1">
      <alignment horizontal="left" indent="1"/>
    </xf>
    <xf numFmtId="0" fontId="17" fillId="36" borderId="17" xfId="0" applyFont="1" applyFill="1" applyBorder="1" applyAlignment="1">
      <alignment horizontal="left" indent="1"/>
    </xf>
    <xf numFmtId="49" fontId="17" fillId="36" borderId="18" xfId="0" applyNumberFormat="1" applyFont="1" applyFill="1" applyBorder="1" applyAlignment="1">
      <alignment horizontal="left" indent="1"/>
    </xf>
    <xf numFmtId="49" fontId="0" fillId="36" borderId="0" xfId="0" applyNumberFormat="1" applyFill="1" applyBorder="1" applyAlignment="1">
      <alignment/>
    </xf>
    <xf numFmtId="0" fontId="20" fillId="36" borderId="0" xfId="0" applyFont="1" applyFill="1" applyAlignment="1">
      <alignment horizontal="center" vertical="center"/>
    </xf>
    <xf numFmtId="0" fontId="0" fillId="36" borderId="0" xfId="0" applyNumberFormat="1" applyFill="1" applyAlignment="1">
      <alignment vertical="center"/>
    </xf>
    <xf numFmtId="0" fontId="0" fillId="36" borderId="0" xfId="0" applyFill="1" applyAlignment="1">
      <alignment horizontal="center" vertical="center"/>
    </xf>
    <xf numFmtId="0" fontId="0" fillId="36" borderId="0" xfId="0" applyFill="1" applyAlignment="1">
      <alignment vertical="center"/>
    </xf>
    <xf numFmtId="49" fontId="7" fillId="36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18" fillId="36" borderId="0" xfId="0" applyFont="1" applyFill="1" applyAlignment="1">
      <alignment horizontal="center" vertical="center"/>
    </xf>
    <xf numFmtId="0" fontId="2" fillId="36" borderId="0" xfId="0" applyNumberFormat="1" applyFont="1" applyFill="1" applyAlignment="1">
      <alignment horizontal="right" vertical="center"/>
    </xf>
    <xf numFmtId="0" fontId="19" fillId="36" borderId="0" xfId="0" applyFont="1" applyFill="1" applyAlignment="1">
      <alignment horizontal="center" vertical="center"/>
    </xf>
    <xf numFmtId="0" fontId="0" fillId="36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37" borderId="11" xfId="0" applyNumberFormat="1" applyFont="1" applyFill="1" applyBorder="1" applyAlignment="1">
      <alignment horizontal="right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vertical="center"/>
    </xf>
    <xf numFmtId="49" fontId="3" fillId="37" borderId="10" xfId="0" applyNumberFormat="1" applyFont="1" applyFill="1" applyBorder="1" applyAlignment="1">
      <alignment horizontal="left" vertical="center"/>
    </xf>
    <xf numFmtId="0" fontId="3" fillId="37" borderId="19" xfId="0" applyFont="1" applyFill="1" applyBorder="1" applyAlignment="1">
      <alignment horizontal="center" vertical="center"/>
    </xf>
    <xf numFmtId="49" fontId="22" fillId="36" borderId="19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2" fillId="36" borderId="15" xfId="0" applyFont="1" applyFill="1" applyBorder="1" applyAlignment="1" quotePrefix="1">
      <alignment horizontal="right" vertical="center"/>
    </xf>
    <xf numFmtId="0" fontId="25" fillId="36" borderId="0" xfId="0" applyNumberFormat="1" applyFont="1" applyFill="1" applyAlignment="1">
      <alignment vertical="center"/>
    </xf>
    <xf numFmtId="0" fontId="26" fillId="36" borderId="0" xfId="0" applyFont="1" applyFill="1" applyAlignment="1">
      <alignment horizontal="center" vertical="center"/>
    </xf>
    <xf numFmtId="0" fontId="26" fillId="36" borderId="0" xfId="0" applyFont="1" applyFill="1" applyAlignment="1">
      <alignment vertical="center"/>
    </xf>
    <xf numFmtId="49" fontId="24" fillId="36" borderId="0" xfId="0" applyNumberFormat="1" applyFont="1" applyFill="1" applyAlignment="1">
      <alignment horizontal="center" vertical="center"/>
    </xf>
    <xf numFmtId="0" fontId="23" fillId="36" borderId="0" xfId="0" applyFont="1" applyFill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4" borderId="20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49" fontId="21" fillId="0" borderId="11" xfId="0" applyNumberFormat="1" applyFont="1" applyFill="1" applyBorder="1" applyAlignment="1">
      <alignment horizontal="right" vertical="center"/>
    </xf>
    <xf numFmtId="0" fontId="22" fillId="0" borderId="10" xfId="0" applyNumberFormat="1" applyFont="1" applyFill="1" applyBorder="1" applyAlignment="1">
      <alignment horizontal="right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vertical="center"/>
    </xf>
    <xf numFmtId="49" fontId="22" fillId="0" borderId="19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8" fillId="36" borderId="0" xfId="0" applyNumberFormat="1" applyFont="1" applyFill="1" applyAlignment="1">
      <alignment horizontal="left"/>
    </xf>
    <xf numFmtId="0" fontId="27" fillId="36" borderId="0" xfId="0" applyFont="1" applyFill="1" applyAlignment="1">
      <alignment horizontal="center"/>
    </xf>
    <xf numFmtId="0" fontId="27" fillId="36" borderId="0" xfId="0" applyFont="1" applyFill="1" applyAlignment="1">
      <alignment/>
    </xf>
    <xf numFmtId="0" fontId="29" fillId="36" borderId="0" xfId="0" applyFont="1" applyFill="1" applyAlignment="1">
      <alignment horizontal="center"/>
    </xf>
    <xf numFmtId="0" fontId="27" fillId="36" borderId="0" xfId="0" applyFont="1" applyFill="1" applyAlignment="1">
      <alignment horizontal="left"/>
    </xf>
    <xf numFmtId="0" fontId="29" fillId="36" borderId="0" xfId="0" applyNumberFormat="1" applyFont="1" applyFill="1" applyAlignment="1">
      <alignment horizontal="right"/>
    </xf>
    <xf numFmtId="0" fontId="29" fillId="0" borderId="0" xfId="0" applyNumberFormat="1" applyFont="1" applyAlignment="1">
      <alignment horizontal="righ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6" fillId="36" borderId="0" xfId="0" applyFont="1" applyFill="1" applyAlignment="1">
      <alignment horizontal="center"/>
    </xf>
    <xf numFmtId="0" fontId="26" fillId="36" borderId="0" xfId="0" applyFont="1" applyFill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1" fillId="36" borderId="0" xfId="0" applyFont="1" applyFill="1" applyAlignment="1">
      <alignment horizontal="right"/>
    </xf>
    <xf numFmtId="0" fontId="32" fillId="36" borderId="0" xfId="0" applyFont="1" applyFill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36" borderId="0" xfId="0" applyFont="1" applyFill="1" applyAlignment="1">
      <alignment horizontal="center"/>
    </xf>
    <xf numFmtId="172" fontId="32" fillId="0" borderId="0" xfId="0" applyNumberFormat="1" applyFont="1" applyAlignment="1">
      <alignment/>
    </xf>
    <xf numFmtId="0" fontId="31" fillId="36" borderId="0" xfId="0" applyFont="1" applyFill="1" applyAlignment="1" quotePrefix="1">
      <alignment horizontal="right"/>
    </xf>
    <xf numFmtId="172" fontId="32" fillId="36" borderId="0" xfId="0" applyNumberFormat="1" applyFont="1" applyFill="1" applyAlignment="1">
      <alignment/>
    </xf>
    <xf numFmtId="0" fontId="31" fillId="0" borderId="0" xfId="0" applyFont="1" applyAlignment="1">
      <alignment horizontal="right"/>
    </xf>
    <xf numFmtId="0" fontId="3" fillId="33" borderId="20" xfId="0" applyFont="1" applyFill="1" applyBorder="1" applyAlignment="1">
      <alignment vertical="center"/>
    </xf>
    <xf numFmtId="49" fontId="0" fillId="36" borderId="0" xfId="0" applyNumberFormat="1" applyFill="1" applyAlignment="1">
      <alignment/>
    </xf>
    <xf numFmtId="0" fontId="0" fillId="36" borderId="0" xfId="0" applyNumberFormat="1" applyFill="1" applyAlignment="1">
      <alignment/>
    </xf>
    <xf numFmtId="0" fontId="25" fillId="0" borderId="0" xfId="0" applyNumberFormat="1" applyFont="1" applyAlignment="1">
      <alignment/>
    </xf>
    <xf numFmtId="49" fontId="33" fillId="36" borderId="0" xfId="0" applyNumberFormat="1" applyFont="1" applyFill="1" applyAlignment="1">
      <alignment/>
    </xf>
    <xf numFmtId="0" fontId="16" fillId="36" borderId="0" xfId="0" applyFont="1" applyFill="1" applyAlignment="1">
      <alignment/>
    </xf>
    <xf numFmtId="49" fontId="34" fillId="35" borderId="19" xfId="0" applyNumberFormat="1" applyFont="1" applyFill="1" applyBorder="1" applyAlignment="1">
      <alignment horizontal="center"/>
    </xf>
    <xf numFmtId="49" fontId="34" fillId="35" borderId="15" xfId="0" applyNumberFormat="1" applyFont="1" applyFill="1" applyBorder="1" applyAlignment="1">
      <alignment horizontal="center"/>
    </xf>
    <xf numFmtId="0" fontId="34" fillId="35" borderId="11" xfId="0" applyNumberFormat="1" applyFont="1" applyFill="1" applyBorder="1" applyAlignment="1">
      <alignment horizontal="center"/>
    </xf>
    <xf numFmtId="49" fontId="15" fillId="36" borderId="13" xfId="0" applyNumberFormat="1" applyFont="1" applyFill="1" applyBorder="1" applyAlignment="1">
      <alignment horizontal="center"/>
    </xf>
    <xf numFmtId="49" fontId="15" fillId="36" borderId="12" xfId="0" applyNumberFormat="1" applyFont="1" applyFill="1" applyBorder="1" applyAlignment="1">
      <alignment horizontal="center"/>
    </xf>
    <xf numFmtId="49" fontId="15" fillId="36" borderId="14" xfId="0" applyNumberFormat="1" applyFont="1" applyFill="1" applyBorder="1" applyAlignment="1">
      <alignment horizontal="center"/>
    </xf>
    <xf numFmtId="49" fontId="15" fillId="36" borderId="22" xfId="0" applyNumberFormat="1" applyFont="1" applyFill="1" applyBorder="1" applyAlignment="1">
      <alignment horizontal="center"/>
    </xf>
    <xf numFmtId="49" fontId="15" fillId="36" borderId="17" xfId="0" applyNumberFormat="1" applyFont="1" applyFill="1" applyBorder="1" applyAlignment="1">
      <alignment horizontal="center"/>
    </xf>
    <xf numFmtId="49" fontId="15" fillId="36" borderId="18" xfId="0" applyNumberFormat="1" applyFont="1" applyFill="1" applyBorder="1" applyAlignment="1">
      <alignment horizontal="center"/>
    </xf>
    <xf numFmtId="0" fontId="35" fillId="36" borderId="0" xfId="0" applyFont="1" applyFill="1" applyAlignment="1">
      <alignment/>
    </xf>
    <xf numFmtId="0" fontId="36" fillId="37" borderId="12" xfId="0" applyFont="1" applyFill="1" applyBorder="1" applyAlignment="1">
      <alignment/>
    </xf>
    <xf numFmtId="2" fontId="37" fillId="37" borderId="14" xfId="0" applyNumberFormat="1" applyFont="1" applyFill="1" applyBorder="1" applyAlignment="1">
      <alignment horizontal="center"/>
    </xf>
    <xf numFmtId="1" fontId="36" fillId="37" borderId="13" xfId="0" applyNumberFormat="1" applyFont="1" applyFill="1" applyBorder="1" applyAlignment="1">
      <alignment horizontal="right"/>
    </xf>
    <xf numFmtId="0" fontId="36" fillId="37" borderId="12" xfId="0" applyFont="1" applyFill="1" applyBorder="1" applyAlignment="1">
      <alignment horizontal="center"/>
    </xf>
    <xf numFmtId="0" fontId="36" fillId="37" borderId="12" xfId="0" applyFont="1" applyFill="1" applyBorder="1" applyAlignment="1">
      <alignment horizontal="left"/>
    </xf>
    <xf numFmtId="49" fontId="36" fillId="37" borderId="12" xfId="0" applyNumberFormat="1" applyFont="1" applyFill="1" applyBorder="1" applyAlignment="1">
      <alignment horizontal="left"/>
    </xf>
    <xf numFmtId="0" fontId="38" fillId="36" borderId="11" xfId="0" applyNumberFormat="1" applyFont="1" applyFill="1" applyBorder="1" applyAlignment="1">
      <alignment horizontal="right"/>
    </xf>
    <xf numFmtId="0" fontId="38" fillId="36" borderId="10" xfId="0" applyNumberFormat="1" applyFont="1" applyFill="1" applyBorder="1" applyAlignment="1">
      <alignment horizontal="center"/>
    </xf>
    <xf numFmtId="0" fontId="38" fillId="36" borderId="10" xfId="0" applyFont="1" applyFill="1" applyBorder="1" applyAlignment="1">
      <alignment/>
    </xf>
    <xf numFmtId="0" fontId="38" fillId="36" borderId="10" xfId="0" applyFont="1" applyFill="1" applyBorder="1" applyAlignment="1">
      <alignment horizontal="center"/>
    </xf>
    <xf numFmtId="2" fontId="37" fillId="36" borderId="19" xfId="0" applyNumberFormat="1" applyFont="1" applyFill="1" applyBorder="1" applyAlignment="1">
      <alignment horizontal="center"/>
    </xf>
    <xf numFmtId="0" fontId="38" fillId="0" borderId="0" xfId="0" applyFont="1" applyAlignment="1">
      <alignment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49" fontId="24" fillId="0" borderId="0" xfId="0" applyNumberFormat="1" applyFont="1" applyAlignment="1">
      <alignment horizontal="center"/>
    </xf>
    <xf numFmtId="0" fontId="39" fillId="0" borderId="0" xfId="0" applyFont="1" applyAlignment="1">
      <alignment horizontal="left"/>
    </xf>
    <xf numFmtId="0" fontId="37" fillId="0" borderId="0" xfId="0" applyFont="1" applyAlignment="1">
      <alignment horizontal="right"/>
    </xf>
    <xf numFmtId="49" fontId="29" fillId="34" borderId="0" xfId="0" applyNumberFormat="1" applyFont="1" applyFill="1" applyAlignment="1">
      <alignment horizontal="right"/>
    </xf>
    <xf numFmtId="49" fontId="29" fillId="34" borderId="0" xfId="0" applyNumberFormat="1" applyFont="1" applyFill="1" applyAlignment="1">
      <alignment horizontal="center"/>
    </xf>
    <xf numFmtId="49" fontId="29" fillId="34" borderId="0" xfId="0" applyNumberFormat="1" applyFont="1" applyFill="1" applyAlignment="1">
      <alignment/>
    </xf>
    <xf numFmtId="49" fontId="29" fillId="34" borderId="0" xfId="0" applyNumberFormat="1" applyFont="1" applyFill="1" applyAlignment="1">
      <alignment horizontal="left"/>
    </xf>
    <xf numFmtId="0" fontId="29" fillId="34" borderId="0" xfId="0" applyFont="1" applyFill="1" applyAlignment="1">
      <alignment horizontal="right"/>
    </xf>
    <xf numFmtId="49" fontId="27" fillId="34" borderId="0" xfId="0" applyNumberFormat="1" applyFont="1" applyFill="1" applyAlignment="1">
      <alignment horizontal="right"/>
    </xf>
    <xf numFmtId="49" fontId="27" fillId="34" borderId="0" xfId="0" applyNumberFormat="1" applyFont="1" applyFill="1" applyAlignment="1">
      <alignment horizontal="center"/>
    </xf>
    <xf numFmtId="49" fontId="27" fillId="34" borderId="0" xfId="0" applyNumberFormat="1" applyFont="1" applyFill="1" applyAlignment="1">
      <alignment/>
    </xf>
    <xf numFmtId="49" fontId="27" fillId="34" borderId="0" xfId="0" applyNumberFormat="1" applyFont="1" applyFill="1" applyAlignment="1">
      <alignment horizontal="left"/>
    </xf>
    <xf numFmtId="0" fontId="27" fillId="34" borderId="0" xfId="0" applyFont="1" applyFill="1" applyAlignment="1">
      <alignment horizontal="right"/>
    </xf>
    <xf numFmtId="49" fontId="29" fillId="35" borderId="0" xfId="0" applyNumberFormat="1" applyFont="1" applyFill="1" applyAlignment="1">
      <alignment horizontal="right"/>
    </xf>
    <xf numFmtId="49" fontId="29" fillId="35" borderId="0" xfId="0" applyNumberFormat="1" applyFont="1" applyFill="1" applyAlignment="1">
      <alignment horizontal="center"/>
    </xf>
    <xf numFmtId="49" fontId="29" fillId="35" borderId="0" xfId="0" applyNumberFormat="1" applyFont="1" applyFill="1" applyAlignment="1">
      <alignment/>
    </xf>
    <xf numFmtId="49" fontId="29" fillId="35" borderId="0" xfId="0" applyNumberFormat="1" applyFont="1" applyFill="1" applyAlignment="1">
      <alignment horizontal="left"/>
    </xf>
    <xf numFmtId="0" fontId="29" fillId="35" borderId="0" xfId="0" applyFont="1" applyFill="1" applyAlignment="1">
      <alignment horizontal="right"/>
    </xf>
    <xf numFmtId="49" fontId="27" fillId="35" borderId="0" xfId="0" applyNumberFormat="1" applyFont="1" applyFill="1" applyAlignment="1">
      <alignment horizontal="right"/>
    </xf>
    <xf numFmtId="49" fontId="27" fillId="35" borderId="0" xfId="0" applyNumberFormat="1" applyFont="1" applyFill="1" applyAlignment="1">
      <alignment horizontal="center"/>
    </xf>
    <xf numFmtId="49" fontId="27" fillId="35" borderId="0" xfId="0" applyNumberFormat="1" applyFont="1" applyFill="1" applyAlignment="1">
      <alignment/>
    </xf>
    <xf numFmtId="49" fontId="27" fillId="35" borderId="0" xfId="0" applyNumberFormat="1" applyFont="1" applyFill="1" applyAlignment="1">
      <alignment horizontal="left"/>
    </xf>
    <xf numFmtId="0" fontId="27" fillId="35" borderId="0" xfId="0" applyFont="1" applyFill="1" applyAlignment="1">
      <alignment horizontal="right"/>
    </xf>
    <xf numFmtId="0" fontId="40" fillId="0" borderId="0" xfId="0" applyFont="1" applyAlignment="1" quotePrefix="1">
      <alignment horizontal="left"/>
    </xf>
    <xf numFmtId="0" fontId="37" fillId="35" borderId="11" xfId="0" applyFont="1" applyFill="1" applyBorder="1" applyAlignment="1">
      <alignment horizontal="right"/>
    </xf>
    <xf numFmtId="0" fontId="37" fillId="35" borderId="10" xfId="0" applyFont="1" applyFill="1" applyBorder="1" applyAlignment="1">
      <alignment horizontal="right"/>
    </xf>
    <xf numFmtId="0" fontId="37" fillId="35" borderId="10" xfId="0" applyFont="1" applyFill="1" applyBorder="1" applyAlignment="1">
      <alignment horizontal="center"/>
    </xf>
    <xf numFmtId="0" fontId="37" fillId="35" borderId="10" xfId="0" applyFont="1" applyFill="1" applyBorder="1" applyAlignment="1">
      <alignment/>
    </xf>
    <xf numFmtId="49" fontId="37" fillId="35" borderId="10" xfId="0" applyNumberFormat="1" applyFont="1" applyFill="1" applyBorder="1" applyAlignment="1">
      <alignment horizontal="center"/>
    </xf>
    <xf numFmtId="0" fontId="37" fillId="35" borderId="10" xfId="0" applyFont="1" applyFill="1" applyBorder="1" applyAlignment="1">
      <alignment horizontal="left"/>
    </xf>
    <xf numFmtId="0" fontId="37" fillId="35" borderId="19" xfId="0" applyFont="1" applyFill="1" applyBorder="1" applyAlignment="1">
      <alignment horizontal="right"/>
    </xf>
    <xf numFmtId="0" fontId="25" fillId="0" borderId="0" xfId="0" applyFont="1" applyAlignment="1">
      <alignment horizontal="left"/>
    </xf>
    <xf numFmtId="1" fontId="37" fillId="37" borderId="13" xfId="0" applyNumberFormat="1" applyFont="1" applyFill="1" applyBorder="1" applyAlignment="1">
      <alignment horizontal="right"/>
    </xf>
    <xf numFmtId="0" fontId="37" fillId="37" borderId="12" xfId="0" applyFont="1" applyFill="1" applyBorder="1" applyAlignment="1">
      <alignment horizontal="center"/>
    </xf>
    <xf numFmtId="0" fontId="37" fillId="37" borderId="12" xfId="0" applyFont="1" applyFill="1" applyBorder="1" applyAlignment="1">
      <alignment horizontal="left"/>
    </xf>
    <xf numFmtId="49" fontId="37" fillId="37" borderId="12" xfId="0" applyNumberFormat="1" applyFont="1" applyFill="1" applyBorder="1" applyAlignment="1">
      <alignment horizontal="left"/>
    </xf>
    <xf numFmtId="0" fontId="37" fillId="37" borderId="12" xfId="0" applyFont="1" applyFill="1" applyBorder="1" applyAlignment="1">
      <alignment/>
    </xf>
    <xf numFmtId="0" fontId="25" fillId="36" borderId="0" xfId="0" applyNumberFormat="1" applyFont="1" applyFill="1" applyAlignment="1">
      <alignment/>
    </xf>
    <xf numFmtId="0" fontId="22" fillId="36" borderId="10" xfId="0" applyNumberFormat="1" applyFont="1" applyFill="1" applyBorder="1" applyAlignment="1">
      <alignment horizontal="right"/>
    </xf>
    <xf numFmtId="0" fontId="22" fillId="36" borderId="0" xfId="0" applyFont="1" applyFill="1" applyBorder="1" applyAlignment="1">
      <alignment horizontal="right" vertical="center"/>
    </xf>
    <xf numFmtId="49" fontId="22" fillId="36" borderId="0" xfId="0" applyNumberFormat="1" applyFont="1" applyFill="1" applyBorder="1" applyAlignment="1">
      <alignment horizontal="center" vertical="center"/>
    </xf>
    <xf numFmtId="49" fontId="22" fillId="36" borderId="15" xfId="0" applyNumberFormat="1" applyFont="1" applyFill="1" applyBorder="1" applyAlignment="1">
      <alignment horizontal="center" vertical="center"/>
    </xf>
    <xf numFmtId="49" fontId="27" fillId="0" borderId="0" xfId="0" applyNumberFormat="1" applyFont="1" applyAlignment="1">
      <alignment/>
    </xf>
    <xf numFmtId="49" fontId="2" fillId="36" borderId="13" xfId="0" applyNumberFormat="1" applyFont="1" applyFill="1" applyBorder="1" applyAlignment="1">
      <alignment horizontal="center"/>
    </xf>
    <xf numFmtId="49" fontId="0" fillId="36" borderId="12" xfId="0" applyNumberFormat="1" applyFill="1" applyBorder="1" applyAlignment="1">
      <alignment horizontal="center"/>
    </xf>
    <xf numFmtId="49" fontId="0" fillId="36" borderId="12" xfId="0" applyNumberFormat="1" applyFill="1" applyBorder="1" applyAlignment="1">
      <alignment/>
    </xf>
    <xf numFmtId="49" fontId="0" fillId="36" borderId="12" xfId="0" applyNumberFormat="1" applyFill="1" applyBorder="1" applyAlignment="1">
      <alignment horizontal="right"/>
    </xf>
    <xf numFmtId="49" fontId="2" fillId="36" borderId="14" xfId="0" applyNumberFormat="1" applyFont="1" applyFill="1" applyBorder="1" applyAlignment="1">
      <alignment horizontal="right"/>
    </xf>
    <xf numFmtId="49" fontId="7" fillId="36" borderId="0" xfId="0" applyNumberFormat="1" applyFont="1" applyFill="1" applyAlignment="1">
      <alignment horizontal="center"/>
    </xf>
    <xf numFmtId="49" fontId="16" fillId="0" borderId="18" xfId="0" applyNumberFormat="1" applyFont="1" applyFill="1" applyBorder="1" applyAlignment="1">
      <alignment horizontal="right" indent="1"/>
    </xf>
    <xf numFmtId="49" fontId="14" fillId="0" borderId="16" xfId="0" applyNumberFormat="1" applyFont="1" applyFill="1" applyBorder="1" applyAlignment="1">
      <alignment horizontal="left"/>
    </xf>
    <xf numFmtId="0" fontId="14" fillId="0" borderId="12" xfId="0" applyNumberFormat="1" applyFont="1" applyFill="1" applyBorder="1" applyAlignment="1">
      <alignment horizontal="right"/>
    </xf>
    <xf numFmtId="49" fontId="14" fillId="0" borderId="12" xfId="0" applyNumberFormat="1" applyFont="1" applyFill="1" applyBorder="1" applyAlignment="1">
      <alignment/>
    </xf>
    <xf numFmtId="49" fontId="15" fillId="0" borderId="13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left" indent="1"/>
    </xf>
    <xf numFmtId="49" fontId="14" fillId="0" borderId="14" xfId="0" applyNumberFormat="1" applyFont="1" applyFill="1" applyBorder="1" applyAlignment="1">
      <alignment horizontal="right" indent="1"/>
    </xf>
    <xf numFmtId="0" fontId="0" fillId="0" borderId="0" xfId="0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14" fillId="0" borderId="20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right"/>
    </xf>
    <xf numFmtId="49" fontId="14" fillId="0" borderId="17" xfId="0" applyNumberFormat="1" applyFont="1" applyFill="1" applyBorder="1" applyAlignment="1">
      <alignment/>
    </xf>
    <xf numFmtId="49" fontId="15" fillId="0" borderId="22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20" xfId="0" applyNumberFormat="1" applyFont="1" applyFill="1" applyBorder="1" applyAlignment="1">
      <alignment horizontal="left" indent="1"/>
    </xf>
    <xf numFmtId="49" fontId="9" fillId="36" borderId="11" xfId="0" applyNumberFormat="1" applyFont="1" applyFill="1" applyBorder="1" applyAlignment="1">
      <alignment horizontal="center"/>
    </xf>
    <xf numFmtId="0" fontId="9" fillId="36" borderId="19" xfId="0" applyFont="1" applyFill="1" applyBorder="1" applyAlignment="1">
      <alignment horizontal="center"/>
    </xf>
    <xf numFmtId="0" fontId="9" fillId="36" borderId="15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49" fontId="21" fillId="36" borderId="11" xfId="0" applyNumberFormat="1" applyFont="1" applyFill="1" applyBorder="1" applyAlignment="1">
      <alignment horizontal="right" vertical="center"/>
    </xf>
    <xf numFmtId="0" fontId="22" fillId="36" borderId="10" xfId="0" applyNumberFormat="1" applyFont="1" applyFill="1" applyBorder="1" applyAlignment="1">
      <alignment horizontal="right" vertical="center"/>
    </xf>
    <xf numFmtId="49" fontId="21" fillId="36" borderId="10" xfId="0" applyNumberFormat="1" applyFont="1" applyFill="1" applyBorder="1" applyAlignment="1">
      <alignment horizontal="center" vertical="center"/>
    </xf>
    <xf numFmtId="49" fontId="21" fillId="36" borderId="10" xfId="0" applyNumberFormat="1" applyFont="1" applyFill="1" applyBorder="1" applyAlignment="1">
      <alignment vertical="center"/>
    </xf>
    <xf numFmtId="0" fontId="22" fillId="36" borderId="15" xfId="0" applyFont="1" applyFill="1" applyBorder="1" applyAlignment="1">
      <alignment horizontal="right" vertical="center"/>
    </xf>
    <xf numFmtId="0" fontId="42" fillId="34" borderId="0" xfId="0" applyNumberFormat="1" applyFont="1" applyFill="1" applyAlignment="1">
      <alignment horizontal="left"/>
    </xf>
    <xf numFmtId="0" fontId="40" fillId="34" borderId="0" xfId="0" applyFont="1" applyFill="1" applyAlignment="1">
      <alignment horizontal="center"/>
    </xf>
    <xf numFmtId="0" fontId="40" fillId="34" borderId="0" xfId="0" applyFont="1" applyFill="1" applyAlignment="1">
      <alignment/>
    </xf>
    <xf numFmtId="0" fontId="42" fillId="34" borderId="0" xfId="0" applyFont="1" applyFill="1" applyAlignment="1">
      <alignment horizontal="left"/>
    </xf>
    <xf numFmtId="172" fontId="43" fillId="34" borderId="0" xfId="0" applyNumberFormat="1" applyFont="1" applyFill="1" applyAlignment="1">
      <alignment horizontal="right"/>
    </xf>
    <xf numFmtId="172" fontId="44" fillId="36" borderId="0" xfId="0" applyNumberFormat="1" applyFont="1" applyFill="1" applyAlignment="1">
      <alignment/>
    </xf>
    <xf numFmtId="0" fontId="44" fillId="36" borderId="0" xfId="0" applyFont="1" applyFill="1" applyAlignment="1">
      <alignment/>
    </xf>
    <xf numFmtId="0" fontId="44" fillId="36" borderId="0" xfId="0" applyFont="1" applyFill="1" applyAlignment="1">
      <alignment horizontal="center"/>
    </xf>
    <xf numFmtId="0" fontId="30" fillId="36" borderId="0" xfId="0" applyFont="1" applyFill="1" applyAlignment="1">
      <alignment horizontal="center"/>
    </xf>
    <xf numFmtId="172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40" fillId="0" borderId="0" xfId="0" applyFont="1" applyAlignment="1">
      <alignment/>
    </xf>
    <xf numFmtId="0" fontId="41" fillId="34" borderId="0" xfId="0" applyNumberFormat="1" applyFont="1" applyFill="1" applyAlignment="1">
      <alignment horizontal="right"/>
    </xf>
    <xf numFmtId="0" fontId="45" fillId="36" borderId="0" xfId="0" applyFont="1" applyFill="1" applyAlignment="1">
      <alignment/>
    </xf>
    <xf numFmtId="0" fontId="45" fillId="0" borderId="0" xfId="0" applyFont="1" applyAlignment="1">
      <alignment/>
    </xf>
    <xf numFmtId="49" fontId="15" fillId="37" borderId="12" xfId="0" applyNumberFormat="1" applyFont="1" applyFill="1" applyBorder="1" applyAlignment="1">
      <alignment horizontal="center"/>
    </xf>
    <xf numFmtId="49" fontId="15" fillId="37" borderId="17" xfId="0" applyNumberFormat="1" applyFont="1" applyFill="1" applyBorder="1" applyAlignment="1">
      <alignment horizontal="center"/>
    </xf>
    <xf numFmtId="49" fontId="46" fillId="36" borderId="11" xfId="0" applyNumberFormat="1" applyFont="1" applyFill="1" applyBorder="1" applyAlignment="1">
      <alignment horizontal="right" vertical="center"/>
    </xf>
    <xf numFmtId="0" fontId="47" fillId="0" borderId="0" xfId="0" applyNumberFormat="1" applyFont="1" applyFill="1" applyAlignment="1">
      <alignment/>
    </xf>
    <xf numFmtId="49" fontId="15" fillId="36" borderId="16" xfId="0" applyNumberFormat="1" applyFont="1" applyFill="1" applyBorder="1" applyAlignment="1">
      <alignment horizontal="left" indent="1"/>
    </xf>
    <xf numFmtId="49" fontId="14" fillId="36" borderId="14" xfId="0" applyNumberFormat="1" applyFont="1" applyFill="1" applyBorder="1" applyAlignment="1">
      <alignment horizontal="right" indent="1"/>
    </xf>
    <xf numFmtId="49" fontId="15" fillId="36" borderId="20" xfId="0" applyNumberFormat="1" applyFont="1" applyFill="1" applyBorder="1" applyAlignment="1">
      <alignment horizontal="left" indent="1"/>
    </xf>
    <xf numFmtId="49" fontId="16" fillId="36" borderId="18" xfId="0" applyNumberFormat="1" applyFont="1" applyFill="1" applyBorder="1" applyAlignment="1">
      <alignment horizontal="right" indent="1"/>
    </xf>
    <xf numFmtId="49" fontId="15" fillId="36" borderId="21" xfId="0" applyNumberFormat="1" applyFont="1" applyFill="1" applyBorder="1" applyAlignment="1">
      <alignment horizontal="left" indent="1"/>
    </xf>
    <xf numFmtId="49" fontId="16" fillId="36" borderId="23" xfId="0" applyNumberFormat="1" applyFont="1" applyFill="1" applyBorder="1" applyAlignment="1">
      <alignment horizontal="right" indent="1"/>
    </xf>
    <xf numFmtId="49" fontId="17" fillId="36" borderId="13" xfId="0" applyNumberFormat="1" applyFont="1" applyFill="1" applyBorder="1" applyAlignment="1">
      <alignment horizontal="left" indent="1"/>
    </xf>
    <xf numFmtId="0" fontId="17" fillId="36" borderId="22" xfId="0" applyFont="1" applyFill="1" applyBorder="1" applyAlignment="1">
      <alignment horizontal="left" indent="1"/>
    </xf>
    <xf numFmtId="49" fontId="15" fillId="37" borderId="13" xfId="0" applyNumberFormat="1" applyFont="1" applyFill="1" applyBorder="1" applyAlignment="1">
      <alignment horizontal="center"/>
    </xf>
    <xf numFmtId="49" fontId="15" fillId="37" borderId="22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49" fontId="2" fillId="36" borderId="24" xfId="0" applyNumberFormat="1" applyFont="1" applyFill="1" applyBorder="1" applyAlignment="1">
      <alignment horizontal="center"/>
    </xf>
    <xf numFmtId="49" fontId="0" fillId="36" borderId="0" xfId="0" applyNumberFormat="1" applyFill="1" applyBorder="1" applyAlignment="1">
      <alignment horizontal="center"/>
    </xf>
    <xf numFmtId="49" fontId="0" fillId="36" borderId="0" xfId="0" applyNumberFormat="1" applyFill="1" applyBorder="1" applyAlignment="1">
      <alignment horizontal="right"/>
    </xf>
    <xf numFmtId="49" fontId="2" fillId="36" borderId="23" xfId="0" applyNumberFormat="1" applyFont="1" applyFill="1" applyBorder="1" applyAlignment="1">
      <alignment horizontal="right"/>
    </xf>
    <xf numFmtId="49" fontId="2" fillId="36" borderId="22" xfId="0" applyNumberFormat="1" applyFont="1" applyFill="1" applyBorder="1" applyAlignment="1">
      <alignment horizontal="center"/>
    </xf>
    <xf numFmtId="49" fontId="0" fillId="36" borderId="17" xfId="0" applyNumberFormat="1" applyFill="1" applyBorder="1" applyAlignment="1">
      <alignment horizontal="center"/>
    </xf>
    <xf numFmtId="49" fontId="0" fillId="36" borderId="17" xfId="0" applyNumberFormat="1" applyFill="1" applyBorder="1" applyAlignment="1">
      <alignment/>
    </xf>
    <xf numFmtId="49" fontId="0" fillId="36" borderId="17" xfId="0" applyNumberFormat="1" applyFill="1" applyBorder="1" applyAlignment="1">
      <alignment horizontal="right"/>
    </xf>
    <xf numFmtId="49" fontId="2" fillId="36" borderId="18" xfId="0" applyNumberFormat="1" applyFont="1" applyFill="1" applyBorder="1" applyAlignment="1">
      <alignment horizontal="right"/>
    </xf>
    <xf numFmtId="0" fontId="3" fillId="34" borderId="1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2" fontId="48" fillId="36" borderId="19" xfId="0" applyNumberFormat="1" applyFont="1" applyFill="1" applyBorder="1" applyAlignment="1">
      <alignment horizontal="center"/>
    </xf>
    <xf numFmtId="0" fontId="44" fillId="36" borderId="0" xfId="0" applyFont="1" applyFill="1" applyAlignment="1">
      <alignment horizontal="right"/>
    </xf>
    <xf numFmtId="172" fontId="43" fillId="34" borderId="0" xfId="0" applyNumberFormat="1" applyFont="1" applyFill="1" applyAlignment="1" quotePrefix="1">
      <alignment horizontal="right"/>
    </xf>
    <xf numFmtId="0" fontId="49" fillId="0" borderId="0" xfId="0" applyFont="1" applyAlignment="1">
      <alignment horizontal="right"/>
    </xf>
    <xf numFmtId="49" fontId="1" fillId="36" borderId="0" xfId="0" applyNumberFormat="1" applyFont="1" applyFill="1" applyAlignment="1">
      <alignment horizontal="center"/>
    </xf>
    <xf numFmtId="49" fontId="7" fillId="36" borderId="0" xfId="0" applyNumberFormat="1" applyFont="1" applyFill="1" applyAlignment="1">
      <alignment horizontal="center"/>
    </xf>
    <xf numFmtId="0" fontId="34" fillId="35" borderId="11" xfId="0" applyFont="1" applyFill="1" applyBorder="1" applyAlignment="1">
      <alignment horizontal="center"/>
    </xf>
    <xf numFmtId="0" fontId="34" fillId="35" borderId="10" xfId="0" applyFont="1" applyFill="1" applyBorder="1" applyAlignment="1">
      <alignment horizontal="center"/>
    </xf>
    <xf numFmtId="0" fontId="34" fillId="35" borderId="19" xfId="0" applyFont="1" applyFill="1" applyBorder="1" applyAlignment="1">
      <alignment horizontal="center"/>
    </xf>
    <xf numFmtId="49" fontId="24" fillId="36" borderId="0" xfId="0" applyNumberFormat="1" applyFont="1" applyFill="1" applyAlignment="1">
      <alignment horizontal="center"/>
    </xf>
    <xf numFmtId="49" fontId="7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2"/>
  <sheetViews>
    <sheetView zoomScalePageLayoutView="0" workbookViewId="0" topLeftCell="A1">
      <pane ySplit="7" topLeftCell="A26" activePane="bottomLeft" state="frozen"/>
      <selection pane="topLeft" activeCell="A1" sqref="A1"/>
      <selection pane="bottomLeft" activeCell="D33" sqref="D33"/>
    </sheetView>
  </sheetViews>
  <sheetFormatPr defaultColWidth="9.140625" defaultRowHeight="12.75"/>
  <cols>
    <col min="1" max="1" width="5.421875" style="92" customWidth="1"/>
    <col min="2" max="2" width="6.00390625" style="99" customWidth="1"/>
    <col min="3" max="3" width="9.140625" style="100" customWidth="1"/>
    <col min="4" max="4" width="22.57421875" style="87" customWidth="1"/>
    <col min="5" max="5" width="20.421875" style="87" bestFit="1" customWidth="1"/>
    <col min="6" max="6" width="11.28125" style="87" customWidth="1"/>
    <col min="7" max="7" width="32.7109375" style="87" bestFit="1" customWidth="1"/>
    <col min="8" max="8" width="23.28125" style="87" customWidth="1"/>
    <col min="9" max="16384" width="9.140625" style="87" customWidth="1"/>
  </cols>
  <sheetData>
    <row r="1" spans="1:9" ht="15" hidden="1">
      <c r="A1" s="82"/>
      <c r="B1" s="83"/>
      <c r="C1" s="84"/>
      <c r="D1" s="85"/>
      <c r="E1" s="85"/>
      <c r="F1" s="86" t="s">
        <v>1555</v>
      </c>
      <c r="G1" s="85"/>
      <c r="H1" s="85"/>
      <c r="I1" s="85"/>
    </row>
    <row r="2" spans="1:9" ht="15.75">
      <c r="A2" s="88"/>
      <c r="B2" s="89"/>
      <c r="C2" s="84"/>
      <c r="D2" s="85"/>
      <c r="E2" s="106"/>
      <c r="F2" s="105" t="s">
        <v>1510</v>
      </c>
      <c r="G2" s="106"/>
      <c r="H2" s="211"/>
      <c r="I2" s="212"/>
    </row>
    <row r="3" spans="1:9" ht="15.75">
      <c r="A3" s="90"/>
      <c r="B3" s="89"/>
      <c r="C3" s="84"/>
      <c r="D3" s="85"/>
      <c r="E3" s="106"/>
      <c r="F3" s="105" t="s">
        <v>1511</v>
      </c>
      <c r="G3" s="106"/>
      <c r="H3" s="247" t="s">
        <v>2041</v>
      </c>
      <c r="I3" s="213" t="s">
        <v>1508</v>
      </c>
    </row>
    <row r="4" spans="1:9" ht="15.75">
      <c r="A4" s="91"/>
      <c r="B4" s="89"/>
      <c r="C4" s="84"/>
      <c r="D4" s="85"/>
      <c r="E4" s="106"/>
      <c r="F4" s="105" t="s">
        <v>1512</v>
      </c>
      <c r="G4" s="106"/>
      <c r="H4" s="101" t="s">
        <v>1509</v>
      </c>
      <c r="I4" s="213" t="s">
        <v>2042</v>
      </c>
    </row>
    <row r="5" spans="1:9" ht="15" customHeight="1">
      <c r="A5" s="91"/>
      <c r="B5" s="83"/>
      <c r="C5" s="84"/>
      <c r="D5" s="85"/>
      <c r="E5" s="85"/>
      <c r="F5" s="85"/>
      <c r="G5" s="85"/>
      <c r="H5" s="101" t="s">
        <v>1557</v>
      </c>
      <c r="I5" s="98" t="s">
        <v>2043</v>
      </c>
    </row>
    <row r="6" spans="1:9" ht="15.75" customHeight="1">
      <c r="A6" s="91"/>
      <c r="B6" s="102" t="s">
        <v>1519</v>
      </c>
      <c r="C6" s="103"/>
      <c r="D6" s="104"/>
      <c r="E6" s="85"/>
      <c r="F6" s="85"/>
      <c r="G6" s="85"/>
      <c r="H6" s="101" t="s">
        <v>1558</v>
      </c>
      <c r="I6" s="98" t="s">
        <v>1507</v>
      </c>
    </row>
    <row r="7" spans="2:9" ht="12.75">
      <c r="B7" s="93" t="s">
        <v>1520</v>
      </c>
      <c r="C7" s="94" t="s">
        <v>1521</v>
      </c>
      <c r="D7" s="95" t="s">
        <v>1522</v>
      </c>
      <c r="E7" s="96" t="s">
        <v>1523</v>
      </c>
      <c r="F7" s="94" t="s">
        <v>1524</v>
      </c>
      <c r="G7" s="95" t="s">
        <v>1525</v>
      </c>
      <c r="H7" s="95" t="s">
        <v>1526</v>
      </c>
      <c r="I7" s="97" t="s">
        <v>1527</v>
      </c>
    </row>
    <row r="8" spans="1:9" ht="15" customHeight="1">
      <c r="A8" s="243" t="s">
        <v>1890</v>
      </c>
      <c r="B8" s="244">
        <v>1</v>
      </c>
      <c r="C8" s="245" t="s">
        <v>1559</v>
      </c>
      <c r="D8" s="246" t="s">
        <v>1652</v>
      </c>
      <c r="E8" s="246" t="s">
        <v>1695</v>
      </c>
      <c r="F8" s="245" t="s">
        <v>1560</v>
      </c>
      <c r="G8" s="246" t="s">
        <v>1584</v>
      </c>
      <c r="H8" s="246" t="s">
        <v>1570</v>
      </c>
      <c r="I8" s="98" t="s">
        <v>1728</v>
      </c>
    </row>
    <row r="9" spans="1:9" ht="15" customHeight="1">
      <c r="A9" s="243" t="s">
        <v>1891</v>
      </c>
      <c r="B9" s="244">
        <v>2</v>
      </c>
      <c r="C9" s="245" t="s">
        <v>1559</v>
      </c>
      <c r="D9" s="246" t="s">
        <v>1563</v>
      </c>
      <c r="E9" s="246" t="s">
        <v>1564</v>
      </c>
      <c r="F9" s="245" t="s">
        <v>1560</v>
      </c>
      <c r="G9" s="246" t="s">
        <v>1565</v>
      </c>
      <c r="H9" s="246" t="s">
        <v>1562</v>
      </c>
      <c r="I9" s="98" t="s">
        <v>1811</v>
      </c>
    </row>
    <row r="10" spans="1:9" ht="15" customHeight="1">
      <c r="A10" s="243" t="s">
        <v>1892</v>
      </c>
      <c r="B10" s="244">
        <v>3</v>
      </c>
      <c r="C10" s="245" t="s">
        <v>1559</v>
      </c>
      <c r="D10" s="246" t="s">
        <v>1715</v>
      </c>
      <c r="E10" s="246" t="s">
        <v>1716</v>
      </c>
      <c r="F10" s="245" t="s">
        <v>1560</v>
      </c>
      <c r="G10" s="246" t="s">
        <v>1569</v>
      </c>
      <c r="H10" s="246" t="s">
        <v>1570</v>
      </c>
      <c r="I10" s="98" t="s">
        <v>1729</v>
      </c>
    </row>
    <row r="11" spans="1:9" ht="15" customHeight="1">
      <c r="A11" s="243" t="s">
        <v>1893</v>
      </c>
      <c r="B11" s="244">
        <v>4</v>
      </c>
      <c r="C11" s="245" t="s">
        <v>1559</v>
      </c>
      <c r="D11" s="246" t="s">
        <v>1566</v>
      </c>
      <c r="E11" s="246" t="s">
        <v>1567</v>
      </c>
      <c r="F11" s="245" t="s">
        <v>1560</v>
      </c>
      <c r="G11" s="246" t="s">
        <v>1568</v>
      </c>
      <c r="H11" s="246" t="s">
        <v>1562</v>
      </c>
      <c r="I11" s="98" t="s">
        <v>1812</v>
      </c>
    </row>
    <row r="12" spans="1:9" ht="15" customHeight="1">
      <c r="A12" s="243" t="s">
        <v>1894</v>
      </c>
      <c r="B12" s="244">
        <v>146</v>
      </c>
      <c r="C12" s="245" t="s">
        <v>1698</v>
      </c>
      <c r="D12" s="246" t="s">
        <v>1486</v>
      </c>
      <c r="E12" s="246" t="s">
        <v>1487</v>
      </c>
      <c r="F12" s="245" t="s">
        <v>1488</v>
      </c>
      <c r="G12" s="246" t="s">
        <v>1489</v>
      </c>
      <c r="H12" s="246" t="s">
        <v>1699</v>
      </c>
      <c r="I12" s="98" t="s">
        <v>1730</v>
      </c>
    </row>
    <row r="13" spans="1:9" ht="15" customHeight="1">
      <c r="A13" s="243" t="s">
        <v>1895</v>
      </c>
      <c r="B13" s="244">
        <v>6</v>
      </c>
      <c r="C13" s="245" t="s">
        <v>1559</v>
      </c>
      <c r="D13" s="246" t="s">
        <v>1717</v>
      </c>
      <c r="E13" s="246" t="s">
        <v>1718</v>
      </c>
      <c r="F13" s="245" t="s">
        <v>1714</v>
      </c>
      <c r="G13" s="246" t="s">
        <v>1719</v>
      </c>
      <c r="H13" s="246" t="s">
        <v>1570</v>
      </c>
      <c r="I13" s="98" t="s">
        <v>1817</v>
      </c>
    </row>
    <row r="14" spans="1:9" ht="15" customHeight="1">
      <c r="A14" s="243" t="s">
        <v>1896</v>
      </c>
      <c r="B14" s="244">
        <v>7</v>
      </c>
      <c r="C14" s="245" t="s">
        <v>1698</v>
      </c>
      <c r="D14" s="246" t="s">
        <v>1813</v>
      </c>
      <c r="E14" s="246" t="s">
        <v>1814</v>
      </c>
      <c r="F14" s="245" t="s">
        <v>1669</v>
      </c>
      <c r="G14" s="246" t="s">
        <v>1815</v>
      </c>
      <c r="H14" s="246" t="s">
        <v>1816</v>
      </c>
      <c r="I14" s="98" t="s">
        <v>1731</v>
      </c>
    </row>
    <row r="15" spans="1:9" ht="15" customHeight="1">
      <c r="A15" s="243" t="s">
        <v>1897</v>
      </c>
      <c r="B15" s="244">
        <v>8</v>
      </c>
      <c r="C15" s="245" t="s">
        <v>1571</v>
      </c>
      <c r="D15" s="246" t="s">
        <v>1696</v>
      </c>
      <c r="E15" s="246" t="s">
        <v>1697</v>
      </c>
      <c r="F15" s="245" t="s">
        <v>1560</v>
      </c>
      <c r="G15" s="246" t="s">
        <v>1572</v>
      </c>
      <c r="H15" s="246" t="s">
        <v>1573</v>
      </c>
      <c r="I15" s="98" t="s">
        <v>1821</v>
      </c>
    </row>
    <row r="16" spans="1:9" ht="15" customHeight="1">
      <c r="A16" s="243" t="s">
        <v>1898</v>
      </c>
      <c r="B16" s="244">
        <v>9</v>
      </c>
      <c r="C16" s="245" t="s">
        <v>1571</v>
      </c>
      <c r="D16" s="246" t="s">
        <v>1818</v>
      </c>
      <c r="E16" s="246" t="s">
        <v>1819</v>
      </c>
      <c r="F16" s="245" t="s">
        <v>1612</v>
      </c>
      <c r="G16" s="246" t="s">
        <v>1820</v>
      </c>
      <c r="H16" s="246" t="s">
        <v>1562</v>
      </c>
      <c r="I16" s="98" t="s">
        <v>1732</v>
      </c>
    </row>
    <row r="17" spans="1:9" ht="15" customHeight="1">
      <c r="A17" s="243" t="s">
        <v>1899</v>
      </c>
      <c r="B17" s="244">
        <v>10</v>
      </c>
      <c r="C17" s="245" t="s">
        <v>1571</v>
      </c>
      <c r="D17" s="246" t="s">
        <v>1822</v>
      </c>
      <c r="E17" s="246" t="s">
        <v>1823</v>
      </c>
      <c r="F17" s="245" t="s">
        <v>1824</v>
      </c>
      <c r="G17" s="246" t="s">
        <v>1825</v>
      </c>
      <c r="H17" s="246" t="s">
        <v>1570</v>
      </c>
      <c r="I17" s="98" t="s">
        <v>1827</v>
      </c>
    </row>
    <row r="18" spans="1:9" ht="15" customHeight="1">
      <c r="A18" s="243" t="s">
        <v>1900</v>
      </c>
      <c r="B18" s="244">
        <v>11</v>
      </c>
      <c r="C18" s="245" t="s">
        <v>1559</v>
      </c>
      <c r="D18" s="246" t="s">
        <v>1587</v>
      </c>
      <c r="E18" s="246" t="s">
        <v>1588</v>
      </c>
      <c r="F18" s="245" t="s">
        <v>1560</v>
      </c>
      <c r="G18" s="246" t="s">
        <v>1826</v>
      </c>
      <c r="H18" s="246" t="s">
        <v>1570</v>
      </c>
      <c r="I18" s="98" t="s">
        <v>1733</v>
      </c>
    </row>
    <row r="19" spans="1:9" ht="15" customHeight="1">
      <c r="A19" s="243" t="s">
        <v>1901</v>
      </c>
      <c r="B19" s="244">
        <v>12</v>
      </c>
      <c r="C19" s="245" t="s">
        <v>1698</v>
      </c>
      <c r="D19" s="246" t="s">
        <v>1828</v>
      </c>
      <c r="E19" s="246" t="s">
        <v>1829</v>
      </c>
      <c r="F19" s="245" t="s">
        <v>1669</v>
      </c>
      <c r="G19" s="246" t="s">
        <v>1830</v>
      </c>
      <c r="H19" s="246" t="s">
        <v>1831</v>
      </c>
      <c r="I19" s="98" t="s">
        <v>1835</v>
      </c>
    </row>
    <row r="20" spans="1:9" ht="15" customHeight="1">
      <c r="A20" s="243" t="s">
        <v>1902</v>
      </c>
      <c r="B20" s="244">
        <v>14</v>
      </c>
      <c r="C20" s="245" t="s">
        <v>1571</v>
      </c>
      <c r="D20" s="246" t="s">
        <v>1832</v>
      </c>
      <c r="E20" s="246" t="s">
        <v>1833</v>
      </c>
      <c r="F20" s="245" t="s">
        <v>1560</v>
      </c>
      <c r="G20" s="246" t="s">
        <v>1568</v>
      </c>
      <c r="H20" s="246" t="s">
        <v>1834</v>
      </c>
      <c r="I20" s="98" t="s">
        <v>1735</v>
      </c>
    </row>
    <row r="21" spans="1:9" ht="15" customHeight="1">
      <c r="A21" s="243" t="s">
        <v>1903</v>
      </c>
      <c r="B21" s="244">
        <v>15</v>
      </c>
      <c r="C21" s="245" t="s">
        <v>1579</v>
      </c>
      <c r="D21" s="246" t="s">
        <v>1580</v>
      </c>
      <c r="E21" s="246" t="s">
        <v>1581</v>
      </c>
      <c r="F21" s="245" t="s">
        <v>1560</v>
      </c>
      <c r="G21" s="246" t="s">
        <v>1561</v>
      </c>
      <c r="H21" s="246" t="s">
        <v>1582</v>
      </c>
      <c r="I21" s="98" t="s">
        <v>1838</v>
      </c>
    </row>
    <row r="22" spans="1:9" ht="15" customHeight="1">
      <c r="A22" s="243" t="s">
        <v>1904</v>
      </c>
      <c r="B22" s="244">
        <v>16</v>
      </c>
      <c r="C22" s="245" t="s">
        <v>1590</v>
      </c>
      <c r="D22" s="246" t="s">
        <v>1836</v>
      </c>
      <c r="E22" s="246" t="s">
        <v>1837</v>
      </c>
      <c r="F22" s="245" t="s">
        <v>1560</v>
      </c>
      <c r="G22" s="246" t="s">
        <v>1561</v>
      </c>
      <c r="H22" s="246" t="s">
        <v>1595</v>
      </c>
      <c r="I22" s="98" t="s">
        <v>1736</v>
      </c>
    </row>
    <row r="23" spans="1:9" ht="15" customHeight="1">
      <c r="A23" s="243" t="s">
        <v>1905</v>
      </c>
      <c r="B23" s="244">
        <v>17</v>
      </c>
      <c r="C23" s="245" t="s">
        <v>1590</v>
      </c>
      <c r="D23" s="246" t="s">
        <v>1839</v>
      </c>
      <c r="E23" s="246" t="s">
        <v>1840</v>
      </c>
      <c r="F23" s="245" t="s">
        <v>1560</v>
      </c>
      <c r="G23" s="246" t="s">
        <v>1841</v>
      </c>
      <c r="H23" s="246" t="s">
        <v>1595</v>
      </c>
      <c r="I23" s="98" t="s">
        <v>1842</v>
      </c>
    </row>
    <row r="24" spans="1:9" ht="15" customHeight="1">
      <c r="A24" s="243" t="s">
        <v>1906</v>
      </c>
      <c r="B24" s="244">
        <v>18</v>
      </c>
      <c r="C24" s="245" t="s">
        <v>1590</v>
      </c>
      <c r="D24" s="246" t="s">
        <v>1591</v>
      </c>
      <c r="E24" s="246" t="s">
        <v>1592</v>
      </c>
      <c r="F24" s="245" t="s">
        <v>1593</v>
      </c>
      <c r="G24" s="246" t="s">
        <v>1594</v>
      </c>
      <c r="H24" s="246" t="s">
        <v>1595</v>
      </c>
      <c r="I24" s="98" t="s">
        <v>1737</v>
      </c>
    </row>
    <row r="25" spans="1:9" ht="15" customHeight="1">
      <c r="A25" s="243" t="s">
        <v>1907</v>
      </c>
      <c r="B25" s="244">
        <v>19</v>
      </c>
      <c r="C25" s="245" t="s">
        <v>1590</v>
      </c>
      <c r="D25" s="246" t="s">
        <v>1843</v>
      </c>
      <c r="E25" s="246" t="s">
        <v>1844</v>
      </c>
      <c r="F25" s="245" t="s">
        <v>1669</v>
      </c>
      <c r="G25" s="246" t="s">
        <v>1845</v>
      </c>
      <c r="H25" s="246" t="s">
        <v>1595</v>
      </c>
      <c r="I25" s="98" t="s">
        <v>1848</v>
      </c>
    </row>
    <row r="26" spans="1:9" ht="15" customHeight="1">
      <c r="A26" s="243" t="s">
        <v>1908</v>
      </c>
      <c r="B26" s="244">
        <v>20</v>
      </c>
      <c r="C26" s="245" t="s">
        <v>1590</v>
      </c>
      <c r="D26" s="246" t="s">
        <v>1846</v>
      </c>
      <c r="E26" s="246" t="s">
        <v>1847</v>
      </c>
      <c r="F26" s="245" t="s">
        <v>1560</v>
      </c>
      <c r="G26" s="246" t="s">
        <v>1561</v>
      </c>
      <c r="H26" s="246" t="s">
        <v>1595</v>
      </c>
      <c r="I26" s="98" t="s">
        <v>1738</v>
      </c>
    </row>
    <row r="27" spans="1:9" ht="15" customHeight="1">
      <c r="A27" s="243" t="s">
        <v>1909</v>
      </c>
      <c r="B27" s="244">
        <v>21</v>
      </c>
      <c r="C27" s="245" t="s">
        <v>1590</v>
      </c>
      <c r="D27" s="246" t="s">
        <v>1596</v>
      </c>
      <c r="E27" s="246" t="s">
        <v>1597</v>
      </c>
      <c r="F27" s="245" t="s">
        <v>1560</v>
      </c>
      <c r="G27" s="246" t="s">
        <v>1561</v>
      </c>
      <c r="H27" s="246" t="s">
        <v>1598</v>
      </c>
      <c r="I27" s="98" t="s">
        <v>1850</v>
      </c>
    </row>
    <row r="28" spans="1:9" ht="15" customHeight="1">
      <c r="A28" s="243" t="s">
        <v>1910</v>
      </c>
      <c r="B28" s="244">
        <v>22</v>
      </c>
      <c r="C28" s="245" t="s">
        <v>1579</v>
      </c>
      <c r="D28" s="246" t="s">
        <v>1849</v>
      </c>
      <c r="E28" s="246" t="s">
        <v>1911</v>
      </c>
      <c r="F28" s="245" t="s">
        <v>1560</v>
      </c>
      <c r="G28" s="246" t="s">
        <v>1659</v>
      </c>
      <c r="H28" s="246" t="s">
        <v>1598</v>
      </c>
      <c r="I28" s="98" t="s">
        <v>1739</v>
      </c>
    </row>
    <row r="29" spans="1:9" ht="15" customHeight="1">
      <c r="A29" s="243" t="s">
        <v>1912</v>
      </c>
      <c r="B29" s="244">
        <v>23</v>
      </c>
      <c r="C29" s="245" t="s">
        <v>1571</v>
      </c>
      <c r="D29" s="246" t="s">
        <v>1589</v>
      </c>
      <c r="E29" s="246" t="s">
        <v>1694</v>
      </c>
      <c r="F29" s="245" t="s">
        <v>1560</v>
      </c>
      <c r="G29" s="246" t="s">
        <v>1574</v>
      </c>
      <c r="H29" s="246" t="s">
        <v>1575</v>
      </c>
      <c r="I29" s="98" t="s">
        <v>1851</v>
      </c>
    </row>
    <row r="30" spans="1:9" ht="15" customHeight="1">
      <c r="A30" s="243" t="s">
        <v>1913</v>
      </c>
      <c r="B30" s="244">
        <v>25</v>
      </c>
      <c r="C30" s="245" t="s">
        <v>1571</v>
      </c>
      <c r="D30" s="246" t="s">
        <v>1725</v>
      </c>
      <c r="E30" s="246" t="s">
        <v>1726</v>
      </c>
      <c r="F30" s="245" t="s">
        <v>1560</v>
      </c>
      <c r="G30" s="246" t="s">
        <v>1608</v>
      </c>
      <c r="H30" s="246" t="s">
        <v>1727</v>
      </c>
      <c r="I30" s="98" t="s">
        <v>1740</v>
      </c>
    </row>
    <row r="31" spans="1:9" ht="15" customHeight="1">
      <c r="A31" s="243" t="s">
        <v>1914</v>
      </c>
      <c r="B31" s="244">
        <v>26</v>
      </c>
      <c r="C31" s="245" t="s">
        <v>1571</v>
      </c>
      <c r="D31" s="246" t="s">
        <v>1577</v>
      </c>
      <c r="E31" s="246" t="s">
        <v>1578</v>
      </c>
      <c r="F31" s="245" t="s">
        <v>1560</v>
      </c>
      <c r="G31" s="246" t="s">
        <v>1572</v>
      </c>
      <c r="H31" s="246" t="s">
        <v>1573</v>
      </c>
      <c r="I31" s="98" t="s">
        <v>1852</v>
      </c>
    </row>
    <row r="32" spans="1:9" ht="15" customHeight="1">
      <c r="A32" s="243" t="s">
        <v>1915</v>
      </c>
      <c r="B32" s="244">
        <v>27</v>
      </c>
      <c r="C32" s="245" t="s">
        <v>1583</v>
      </c>
      <c r="D32" s="246" t="s">
        <v>2262</v>
      </c>
      <c r="E32" s="246" t="s">
        <v>1700</v>
      </c>
      <c r="F32" s="245" t="s">
        <v>1560</v>
      </c>
      <c r="G32" s="246" t="s">
        <v>1584</v>
      </c>
      <c r="H32" s="246" t="s">
        <v>1585</v>
      </c>
      <c r="I32" s="98" t="s">
        <v>1741</v>
      </c>
    </row>
    <row r="33" spans="1:9" ht="15" customHeight="1">
      <c r="A33" s="243" t="s">
        <v>1916</v>
      </c>
      <c r="B33" s="244">
        <v>28</v>
      </c>
      <c r="C33" s="245" t="s">
        <v>1579</v>
      </c>
      <c r="D33" s="246" t="s">
        <v>1607</v>
      </c>
      <c r="E33" s="246" t="s">
        <v>1810</v>
      </c>
      <c r="F33" s="245" t="s">
        <v>1560</v>
      </c>
      <c r="G33" s="246" t="s">
        <v>1608</v>
      </c>
      <c r="H33" s="246" t="s">
        <v>1582</v>
      </c>
      <c r="I33" s="98" t="s">
        <v>1856</v>
      </c>
    </row>
    <row r="34" spans="1:9" ht="15" customHeight="1">
      <c r="A34" s="243" t="s">
        <v>1917</v>
      </c>
      <c r="B34" s="244">
        <v>29</v>
      </c>
      <c r="C34" s="245" t="s">
        <v>1583</v>
      </c>
      <c r="D34" s="246" t="s">
        <v>1853</v>
      </c>
      <c r="E34" s="246" t="s">
        <v>1854</v>
      </c>
      <c r="F34" s="245" t="s">
        <v>1669</v>
      </c>
      <c r="G34" s="246" t="s">
        <v>1855</v>
      </c>
      <c r="H34" s="246" t="s">
        <v>1582</v>
      </c>
      <c r="I34" s="98" t="s">
        <v>1742</v>
      </c>
    </row>
    <row r="35" spans="1:9" ht="15" customHeight="1">
      <c r="A35" s="243" t="s">
        <v>1918</v>
      </c>
      <c r="B35" s="244">
        <v>30</v>
      </c>
      <c r="C35" s="245" t="s">
        <v>1583</v>
      </c>
      <c r="D35" s="246" t="s">
        <v>1602</v>
      </c>
      <c r="E35" s="246" t="s">
        <v>1603</v>
      </c>
      <c r="F35" s="245" t="s">
        <v>1560</v>
      </c>
      <c r="G35" s="246" t="s">
        <v>1594</v>
      </c>
      <c r="H35" s="246" t="s">
        <v>1604</v>
      </c>
      <c r="I35" s="98" t="s">
        <v>1857</v>
      </c>
    </row>
    <row r="36" spans="1:9" ht="15" customHeight="1">
      <c r="A36" s="243" t="s">
        <v>1919</v>
      </c>
      <c r="B36" s="244">
        <v>31</v>
      </c>
      <c r="C36" s="245" t="s">
        <v>1579</v>
      </c>
      <c r="D36" s="246" t="s">
        <v>1621</v>
      </c>
      <c r="E36" s="246" t="s">
        <v>1622</v>
      </c>
      <c r="F36" s="245" t="s">
        <v>1560</v>
      </c>
      <c r="G36" s="246" t="s">
        <v>1608</v>
      </c>
      <c r="H36" s="246" t="s">
        <v>1582</v>
      </c>
      <c r="I36" s="98" t="s">
        <v>1743</v>
      </c>
    </row>
    <row r="37" spans="1:9" ht="15" customHeight="1">
      <c r="A37" s="243" t="s">
        <v>1920</v>
      </c>
      <c r="B37" s="244">
        <v>32</v>
      </c>
      <c r="C37" s="245" t="s">
        <v>1579</v>
      </c>
      <c r="D37" s="246" t="s">
        <v>1858</v>
      </c>
      <c r="E37" s="246" t="s">
        <v>1859</v>
      </c>
      <c r="F37" s="245" t="s">
        <v>1593</v>
      </c>
      <c r="G37" s="246" t="s">
        <v>1860</v>
      </c>
      <c r="H37" s="246" t="s">
        <v>1582</v>
      </c>
      <c r="I37" s="98" t="s">
        <v>1861</v>
      </c>
    </row>
    <row r="38" spans="1:9" ht="15" customHeight="1">
      <c r="A38" s="243" t="s">
        <v>1921</v>
      </c>
      <c r="B38" s="244">
        <v>33</v>
      </c>
      <c r="C38" s="245" t="s">
        <v>1583</v>
      </c>
      <c r="D38" s="246" t="s">
        <v>1609</v>
      </c>
      <c r="E38" s="246" t="s">
        <v>1610</v>
      </c>
      <c r="F38" s="245" t="s">
        <v>1560</v>
      </c>
      <c r="G38" s="246" t="s">
        <v>1671</v>
      </c>
      <c r="H38" s="246" t="s">
        <v>1601</v>
      </c>
      <c r="I38" s="98" t="s">
        <v>1744</v>
      </c>
    </row>
    <row r="39" spans="1:9" ht="15" customHeight="1">
      <c r="A39" s="243" t="s">
        <v>1922</v>
      </c>
      <c r="B39" s="244">
        <v>34</v>
      </c>
      <c r="C39" s="245" t="s">
        <v>1571</v>
      </c>
      <c r="D39" s="246" t="s">
        <v>1862</v>
      </c>
      <c r="E39" s="246" t="s">
        <v>1863</v>
      </c>
      <c r="F39" s="245" t="s">
        <v>1669</v>
      </c>
      <c r="G39" s="246" t="s">
        <v>1864</v>
      </c>
      <c r="H39" s="246" t="s">
        <v>1573</v>
      </c>
      <c r="I39" s="98" t="s">
        <v>1867</v>
      </c>
    </row>
    <row r="40" spans="1:9" ht="15" customHeight="1">
      <c r="A40" s="243" t="s">
        <v>1923</v>
      </c>
      <c r="B40" s="244">
        <v>35</v>
      </c>
      <c r="C40" s="245" t="s">
        <v>1571</v>
      </c>
      <c r="D40" s="246" t="s">
        <v>1865</v>
      </c>
      <c r="E40" s="246" t="s">
        <v>1866</v>
      </c>
      <c r="F40" s="245" t="s">
        <v>1560</v>
      </c>
      <c r="G40" s="246" t="s">
        <v>1565</v>
      </c>
      <c r="H40" s="246" t="s">
        <v>1834</v>
      </c>
      <c r="I40" s="98" t="s">
        <v>1745</v>
      </c>
    </row>
    <row r="41" spans="1:9" ht="15" customHeight="1">
      <c r="A41" s="243" t="s">
        <v>1924</v>
      </c>
      <c r="B41" s="244">
        <v>37</v>
      </c>
      <c r="C41" s="245" t="s">
        <v>1559</v>
      </c>
      <c r="D41" s="246" t="s">
        <v>1605</v>
      </c>
      <c r="E41" s="246" t="s">
        <v>1701</v>
      </c>
      <c r="F41" s="245" t="s">
        <v>1702</v>
      </c>
      <c r="G41" s="246" t="s">
        <v>1606</v>
      </c>
      <c r="H41" s="246" t="s">
        <v>1570</v>
      </c>
      <c r="I41" s="98" t="s">
        <v>1868</v>
      </c>
    </row>
    <row r="42" spans="1:9" ht="15" customHeight="1">
      <c r="A42" s="243" t="s">
        <v>1925</v>
      </c>
      <c r="B42" s="244">
        <v>38</v>
      </c>
      <c r="C42" s="245" t="s">
        <v>1559</v>
      </c>
      <c r="D42" s="246" t="s">
        <v>1721</v>
      </c>
      <c r="E42" s="246" t="s">
        <v>1722</v>
      </c>
      <c r="F42" s="245" t="s">
        <v>1723</v>
      </c>
      <c r="G42" s="246" t="s">
        <v>1724</v>
      </c>
      <c r="H42" s="246" t="s">
        <v>1562</v>
      </c>
      <c r="I42" s="98" t="s">
        <v>1746</v>
      </c>
    </row>
    <row r="43" spans="1:9" ht="15" customHeight="1">
      <c r="A43" s="243" t="s">
        <v>1926</v>
      </c>
      <c r="B43" s="244">
        <v>200</v>
      </c>
      <c r="C43" s="245" t="s">
        <v>1653</v>
      </c>
      <c r="D43" s="246" t="s">
        <v>1656</v>
      </c>
      <c r="E43" s="246" t="s">
        <v>1657</v>
      </c>
      <c r="F43" s="245" t="s">
        <v>1560</v>
      </c>
      <c r="G43" s="246" t="s">
        <v>1584</v>
      </c>
      <c r="H43" s="246" t="s">
        <v>1491</v>
      </c>
      <c r="I43" s="98" t="s">
        <v>1871</v>
      </c>
    </row>
    <row r="44" spans="1:9" ht="15" customHeight="1">
      <c r="A44" s="243" t="s">
        <v>1927</v>
      </c>
      <c r="B44" s="244">
        <v>201</v>
      </c>
      <c r="C44" s="245" t="s">
        <v>1653</v>
      </c>
      <c r="D44" s="246" t="s">
        <v>1662</v>
      </c>
      <c r="E44" s="246" t="s">
        <v>1663</v>
      </c>
      <c r="F44" s="245" t="s">
        <v>1560</v>
      </c>
      <c r="G44" s="246" t="s">
        <v>1659</v>
      </c>
      <c r="H44" s="246" t="s">
        <v>1601</v>
      </c>
      <c r="I44" s="98" t="s">
        <v>1747</v>
      </c>
    </row>
    <row r="45" spans="1:9" ht="15" customHeight="1">
      <c r="A45" s="243" t="s">
        <v>1928</v>
      </c>
      <c r="B45" s="244">
        <v>202</v>
      </c>
      <c r="C45" s="245" t="s">
        <v>1653</v>
      </c>
      <c r="D45" s="246" t="s">
        <v>1658</v>
      </c>
      <c r="E45" s="246" t="s">
        <v>1807</v>
      </c>
      <c r="F45" s="245" t="s">
        <v>1560</v>
      </c>
      <c r="G45" s="246" t="s">
        <v>1659</v>
      </c>
      <c r="H45" s="246" t="s">
        <v>1601</v>
      </c>
      <c r="I45" s="98" t="s">
        <v>1872</v>
      </c>
    </row>
    <row r="46" spans="1:9" ht="15" customHeight="1">
      <c r="A46" s="243" t="s">
        <v>1929</v>
      </c>
      <c r="B46" s="244">
        <v>203</v>
      </c>
      <c r="C46" s="245" t="s">
        <v>1653</v>
      </c>
      <c r="D46" s="246" t="s">
        <v>1495</v>
      </c>
      <c r="E46" s="246" t="s">
        <v>1496</v>
      </c>
      <c r="F46" s="245" t="s">
        <v>1560</v>
      </c>
      <c r="G46" s="246" t="s">
        <v>1561</v>
      </c>
      <c r="H46" s="246" t="s">
        <v>1601</v>
      </c>
      <c r="I46" s="98" t="s">
        <v>1748</v>
      </c>
    </row>
    <row r="47" spans="1:9" ht="15" customHeight="1">
      <c r="A47" s="243" t="s">
        <v>1930</v>
      </c>
      <c r="B47" s="244">
        <v>204</v>
      </c>
      <c r="C47" s="245" t="s">
        <v>1653</v>
      </c>
      <c r="D47" s="246" t="s">
        <v>1498</v>
      </c>
      <c r="E47" s="246" t="s">
        <v>1499</v>
      </c>
      <c r="F47" s="245" t="s">
        <v>1560</v>
      </c>
      <c r="G47" s="246" t="s">
        <v>1568</v>
      </c>
      <c r="H47" s="246" t="s">
        <v>1601</v>
      </c>
      <c r="I47" s="98" t="s">
        <v>1874</v>
      </c>
    </row>
    <row r="48" spans="1:9" ht="15" customHeight="1">
      <c r="A48" s="243" t="s">
        <v>1931</v>
      </c>
      <c r="B48" s="244">
        <v>205</v>
      </c>
      <c r="C48" s="245" t="s">
        <v>1653</v>
      </c>
      <c r="D48" s="246" t="s">
        <v>1501</v>
      </c>
      <c r="E48" s="246" t="s">
        <v>1502</v>
      </c>
      <c r="F48" s="245" t="s">
        <v>1560</v>
      </c>
      <c r="G48" s="246" t="s">
        <v>1503</v>
      </c>
      <c r="H48" s="246" t="s">
        <v>1692</v>
      </c>
      <c r="I48" s="98" t="s">
        <v>1749</v>
      </c>
    </row>
    <row r="49" spans="1:9" ht="15" customHeight="1">
      <c r="A49" s="243" t="s">
        <v>1932</v>
      </c>
      <c r="B49" s="244">
        <v>206</v>
      </c>
      <c r="C49" s="245" t="s">
        <v>1653</v>
      </c>
      <c r="D49" s="246" t="s">
        <v>1654</v>
      </c>
      <c r="E49" s="246" t="s">
        <v>1655</v>
      </c>
      <c r="F49" s="245" t="s">
        <v>1560</v>
      </c>
      <c r="G49" s="246" t="s">
        <v>1569</v>
      </c>
      <c r="H49" s="246" t="s">
        <v>1601</v>
      </c>
      <c r="I49" s="98" t="s">
        <v>1881</v>
      </c>
    </row>
    <row r="50" spans="1:9" ht="15" customHeight="1">
      <c r="A50" s="243" t="s">
        <v>1933</v>
      </c>
      <c r="B50" s="244">
        <v>208</v>
      </c>
      <c r="C50" s="245" t="s">
        <v>1653</v>
      </c>
      <c r="D50" s="246" t="s">
        <v>1506</v>
      </c>
      <c r="E50" s="246" t="s">
        <v>1664</v>
      </c>
      <c r="F50" s="245" t="s">
        <v>1560</v>
      </c>
      <c r="G50" s="246" t="s">
        <v>1574</v>
      </c>
      <c r="H50" s="246" t="s">
        <v>1586</v>
      </c>
      <c r="I50" s="98" t="s">
        <v>1750</v>
      </c>
    </row>
    <row r="51" spans="1:9" ht="15" customHeight="1">
      <c r="A51" s="243" t="s">
        <v>1934</v>
      </c>
      <c r="B51" s="244">
        <v>39</v>
      </c>
      <c r="C51" s="245" t="s">
        <v>1869</v>
      </c>
      <c r="D51" s="246" t="s">
        <v>1660</v>
      </c>
      <c r="E51" s="246" t="s">
        <v>1661</v>
      </c>
      <c r="F51" s="245" t="s">
        <v>1560</v>
      </c>
      <c r="G51" s="246" t="s">
        <v>1561</v>
      </c>
      <c r="H51" s="246" t="s">
        <v>1870</v>
      </c>
      <c r="I51" s="98" t="s">
        <v>1885</v>
      </c>
    </row>
    <row r="52" spans="1:9" ht="15" customHeight="1">
      <c r="A52" s="243" t="s">
        <v>1935</v>
      </c>
      <c r="B52" s="244">
        <v>40</v>
      </c>
      <c r="C52" s="245" t="s">
        <v>1590</v>
      </c>
      <c r="D52" s="246" t="s">
        <v>1599</v>
      </c>
      <c r="E52" s="246" t="s">
        <v>1600</v>
      </c>
      <c r="F52" s="245" t="s">
        <v>1560</v>
      </c>
      <c r="G52" s="246" t="s">
        <v>1594</v>
      </c>
      <c r="H52" s="246" t="s">
        <v>1595</v>
      </c>
      <c r="I52" s="98" t="s">
        <v>1751</v>
      </c>
    </row>
    <row r="53" spans="1:9" ht="15" customHeight="1">
      <c r="A53" s="243" t="s">
        <v>1936</v>
      </c>
      <c r="B53" s="244">
        <v>41</v>
      </c>
      <c r="C53" s="245" t="s">
        <v>1590</v>
      </c>
      <c r="D53" s="246" t="s">
        <v>1617</v>
      </c>
      <c r="E53" s="246" t="s">
        <v>1670</v>
      </c>
      <c r="F53" s="245" t="s">
        <v>1560</v>
      </c>
      <c r="G53" s="246" t="s">
        <v>1574</v>
      </c>
      <c r="H53" s="246" t="s">
        <v>1595</v>
      </c>
      <c r="I53" s="98" t="s">
        <v>1246</v>
      </c>
    </row>
    <row r="54" spans="1:9" ht="15" customHeight="1">
      <c r="A54" s="243" t="s">
        <v>1937</v>
      </c>
      <c r="B54" s="244">
        <v>42</v>
      </c>
      <c r="C54" s="245" t="s">
        <v>1590</v>
      </c>
      <c r="D54" s="246" t="s">
        <v>1764</v>
      </c>
      <c r="E54" s="246" t="s">
        <v>1873</v>
      </c>
      <c r="F54" s="245" t="s">
        <v>1560</v>
      </c>
      <c r="G54" s="246" t="s">
        <v>1594</v>
      </c>
      <c r="H54" s="246" t="s">
        <v>1595</v>
      </c>
      <c r="I54" s="98" t="s">
        <v>1752</v>
      </c>
    </row>
    <row r="55" spans="1:9" ht="15" customHeight="1">
      <c r="A55" s="243" t="s">
        <v>1938</v>
      </c>
      <c r="B55" s="244">
        <v>43</v>
      </c>
      <c r="C55" s="245" t="s">
        <v>1590</v>
      </c>
      <c r="D55" s="246" t="s">
        <v>1618</v>
      </c>
      <c r="E55" s="246" t="s">
        <v>1619</v>
      </c>
      <c r="F55" s="245" t="s">
        <v>1560</v>
      </c>
      <c r="G55" s="246" t="s">
        <v>1608</v>
      </c>
      <c r="H55" s="246" t="s">
        <v>1620</v>
      </c>
      <c r="I55" s="98" t="s">
        <v>1253</v>
      </c>
    </row>
    <row r="56" spans="1:9" ht="15" customHeight="1">
      <c r="A56" s="243" t="s">
        <v>1939</v>
      </c>
      <c r="B56" s="244">
        <v>44</v>
      </c>
      <c r="C56" s="245" t="s">
        <v>1571</v>
      </c>
      <c r="D56" s="246" t="s">
        <v>1875</v>
      </c>
      <c r="E56" s="246" t="s">
        <v>1876</v>
      </c>
      <c r="F56" s="245" t="s">
        <v>1669</v>
      </c>
      <c r="G56" s="246" t="s">
        <v>1877</v>
      </c>
      <c r="H56" s="246" t="s">
        <v>1727</v>
      </c>
      <c r="I56" s="98" t="s">
        <v>1753</v>
      </c>
    </row>
    <row r="57" spans="1:9" ht="15" customHeight="1">
      <c r="A57" s="243" t="s">
        <v>1940</v>
      </c>
      <c r="B57" s="244">
        <v>45</v>
      </c>
      <c r="C57" s="245" t="s">
        <v>1571</v>
      </c>
      <c r="D57" s="246" t="s">
        <v>1878</v>
      </c>
      <c r="E57" s="246" t="s">
        <v>1879</v>
      </c>
      <c r="F57" s="245" t="s">
        <v>1669</v>
      </c>
      <c r="G57" s="246" t="s">
        <v>1880</v>
      </c>
      <c r="H57" s="246" t="s">
        <v>1727</v>
      </c>
      <c r="I57" s="98" t="s">
        <v>1258</v>
      </c>
    </row>
    <row r="58" spans="1:9" ht="15" customHeight="1">
      <c r="A58" s="243" t="s">
        <v>1941</v>
      </c>
      <c r="B58" s="244">
        <v>46</v>
      </c>
      <c r="C58" s="245" t="s">
        <v>1559</v>
      </c>
      <c r="D58" s="246" t="s">
        <v>1615</v>
      </c>
      <c r="E58" s="246" t="s">
        <v>1676</v>
      </c>
      <c r="F58" s="245" t="s">
        <v>1616</v>
      </c>
      <c r="G58" s="246" t="s">
        <v>1606</v>
      </c>
      <c r="H58" s="246" t="s">
        <v>1570</v>
      </c>
      <c r="I58" s="98" t="s">
        <v>1754</v>
      </c>
    </row>
    <row r="59" spans="1:9" ht="15" customHeight="1">
      <c r="A59" s="243" t="s">
        <v>1942</v>
      </c>
      <c r="B59" s="244">
        <v>47</v>
      </c>
      <c r="C59" s="245" t="s">
        <v>1869</v>
      </c>
      <c r="D59" s="246" t="s">
        <v>1882</v>
      </c>
      <c r="E59" s="246" t="s">
        <v>1883</v>
      </c>
      <c r="F59" s="245" t="s">
        <v>1593</v>
      </c>
      <c r="G59" s="246" t="s">
        <v>1884</v>
      </c>
      <c r="H59" s="246" t="s">
        <v>1585</v>
      </c>
      <c r="I59" s="98" t="s">
        <v>1266</v>
      </c>
    </row>
    <row r="60" spans="1:9" ht="15" customHeight="1">
      <c r="A60" s="243" t="s">
        <v>1943</v>
      </c>
      <c r="B60" s="244">
        <v>48</v>
      </c>
      <c r="C60" s="245" t="s">
        <v>1869</v>
      </c>
      <c r="D60" s="246" t="s">
        <v>1886</v>
      </c>
      <c r="E60" s="246" t="s">
        <v>1945</v>
      </c>
      <c r="F60" s="245" t="s">
        <v>1669</v>
      </c>
      <c r="G60" s="246" t="s">
        <v>1241</v>
      </c>
      <c r="H60" s="246" t="s">
        <v>1585</v>
      </c>
      <c r="I60" s="98" t="s">
        <v>1755</v>
      </c>
    </row>
    <row r="61" spans="1:9" ht="15" customHeight="1">
      <c r="A61" s="243" t="s">
        <v>1944</v>
      </c>
      <c r="B61" s="244">
        <v>49</v>
      </c>
      <c r="C61" s="245" t="s">
        <v>1869</v>
      </c>
      <c r="D61" s="246" t="s">
        <v>1242</v>
      </c>
      <c r="E61" s="246" t="s">
        <v>1243</v>
      </c>
      <c r="F61" s="245" t="s">
        <v>1669</v>
      </c>
      <c r="G61" s="246" t="s">
        <v>1244</v>
      </c>
      <c r="H61" s="246" t="s">
        <v>1245</v>
      </c>
      <c r="I61" s="98" t="s">
        <v>1270</v>
      </c>
    </row>
    <row r="62" spans="1:9" ht="15" customHeight="1">
      <c r="A62" s="243" t="s">
        <v>1946</v>
      </c>
      <c r="B62" s="244">
        <v>51</v>
      </c>
      <c r="C62" s="245" t="s">
        <v>1590</v>
      </c>
      <c r="D62" s="246" t="s">
        <v>1250</v>
      </c>
      <c r="E62" s="246" t="s">
        <v>1251</v>
      </c>
      <c r="F62" s="245" t="s">
        <v>1669</v>
      </c>
      <c r="G62" s="246" t="s">
        <v>1252</v>
      </c>
      <c r="H62" s="246" t="s">
        <v>1595</v>
      </c>
      <c r="I62" s="98" t="s">
        <v>1756</v>
      </c>
    </row>
    <row r="63" spans="1:9" ht="15" customHeight="1">
      <c r="A63" s="243" t="s">
        <v>1947</v>
      </c>
      <c r="B63" s="244">
        <v>52</v>
      </c>
      <c r="C63" s="245" t="s">
        <v>1579</v>
      </c>
      <c r="D63" s="246" t="s">
        <v>1672</v>
      </c>
      <c r="E63" s="246" t="s">
        <v>1673</v>
      </c>
      <c r="F63" s="245" t="s">
        <v>1560</v>
      </c>
      <c r="G63" s="246" t="s">
        <v>1574</v>
      </c>
      <c r="H63" s="246" t="s">
        <v>1582</v>
      </c>
      <c r="I63" s="98" t="s">
        <v>1277</v>
      </c>
    </row>
    <row r="64" spans="1:9" ht="15" customHeight="1">
      <c r="A64" s="243" t="s">
        <v>1948</v>
      </c>
      <c r="B64" s="244">
        <v>113</v>
      </c>
      <c r="C64" s="245" t="s">
        <v>1579</v>
      </c>
      <c r="D64" s="246" t="s">
        <v>1409</v>
      </c>
      <c r="E64" s="246" t="s">
        <v>1410</v>
      </c>
      <c r="F64" s="245" t="s">
        <v>1669</v>
      </c>
      <c r="G64" s="246" t="s">
        <v>1411</v>
      </c>
      <c r="H64" s="246" t="s">
        <v>1633</v>
      </c>
      <c r="I64" s="98" t="s">
        <v>1757</v>
      </c>
    </row>
    <row r="65" spans="1:9" ht="15" customHeight="1">
      <c r="A65" s="243" t="s">
        <v>1949</v>
      </c>
      <c r="B65" s="244">
        <v>53</v>
      </c>
      <c r="C65" s="245" t="s">
        <v>1583</v>
      </c>
      <c r="D65" s="246" t="s">
        <v>1254</v>
      </c>
      <c r="E65" s="246" t="s">
        <v>1255</v>
      </c>
      <c r="F65" s="245" t="s">
        <v>1593</v>
      </c>
      <c r="G65" s="246" t="s">
        <v>1256</v>
      </c>
      <c r="H65" s="246" t="s">
        <v>1257</v>
      </c>
      <c r="I65" s="98" t="s">
        <v>1282</v>
      </c>
    </row>
    <row r="66" spans="1:9" ht="15" customHeight="1">
      <c r="A66" s="243" t="s">
        <v>1950</v>
      </c>
      <c r="B66" s="244">
        <v>54</v>
      </c>
      <c r="C66" s="245" t="s">
        <v>1869</v>
      </c>
      <c r="D66" s="246" t="s">
        <v>1259</v>
      </c>
      <c r="E66" s="246" t="s">
        <v>1260</v>
      </c>
      <c r="F66" s="245" t="s">
        <v>1612</v>
      </c>
      <c r="G66" s="246" t="s">
        <v>1261</v>
      </c>
      <c r="H66" s="246" t="s">
        <v>1262</v>
      </c>
      <c r="I66" s="98" t="s">
        <v>1758</v>
      </c>
    </row>
    <row r="67" spans="1:9" ht="15" customHeight="1">
      <c r="A67" s="243" t="s">
        <v>1951</v>
      </c>
      <c r="B67" s="244">
        <v>55</v>
      </c>
      <c r="C67" s="245" t="s">
        <v>1869</v>
      </c>
      <c r="D67" s="246" t="s">
        <v>1263</v>
      </c>
      <c r="E67" s="246" t="s">
        <v>1264</v>
      </c>
      <c r="F67" s="245" t="s">
        <v>1669</v>
      </c>
      <c r="G67" s="246" t="s">
        <v>1265</v>
      </c>
      <c r="H67" s="246" t="s">
        <v>1601</v>
      </c>
      <c r="I67" s="98" t="s">
        <v>1285</v>
      </c>
    </row>
    <row r="68" spans="1:9" ht="15" customHeight="1">
      <c r="A68" s="243" t="s">
        <v>1952</v>
      </c>
      <c r="B68" s="244">
        <v>57</v>
      </c>
      <c r="C68" s="245" t="s">
        <v>1583</v>
      </c>
      <c r="D68" s="246" t="s">
        <v>1267</v>
      </c>
      <c r="E68" s="246" t="s">
        <v>1268</v>
      </c>
      <c r="F68" s="245" t="s">
        <v>1593</v>
      </c>
      <c r="G68" s="246" t="s">
        <v>1584</v>
      </c>
      <c r="H68" s="246" t="s">
        <v>1269</v>
      </c>
      <c r="I68" s="98" t="s">
        <v>1761</v>
      </c>
    </row>
    <row r="69" spans="1:9" ht="15" customHeight="1">
      <c r="A69" s="243" t="s">
        <v>1953</v>
      </c>
      <c r="B69" s="244">
        <v>58</v>
      </c>
      <c r="C69" s="245" t="s">
        <v>1571</v>
      </c>
      <c r="D69" s="246" t="s">
        <v>1613</v>
      </c>
      <c r="E69" s="246" t="s">
        <v>1614</v>
      </c>
      <c r="F69" s="245" t="s">
        <v>1593</v>
      </c>
      <c r="G69" s="246" t="s">
        <v>1572</v>
      </c>
      <c r="H69" s="246" t="s">
        <v>1576</v>
      </c>
      <c r="I69" s="98" t="s">
        <v>1290</v>
      </c>
    </row>
    <row r="70" spans="1:9" ht="15" customHeight="1">
      <c r="A70" s="243" t="s">
        <v>1954</v>
      </c>
      <c r="B70" s="244">
        <v>59</v>
      </c>
      <c r="C70" s="245" t="s">
        <v>1559</v>
      </c>
      <c r="D70" s="246" t="s">
        <v>1271</v>
      </c>
      <c r="E70" s="246" t="s">
        <v>1272</v>
      </c>
      <c r="F70" s="245" t="s">
        <v>1669</v>
      </c>
      <c r="G70" s="246" t="s">
        <v>1273</v>
      </c>
      <c r="H70" s="246" t="s">
        <v>1562</v>
      </c>
      <c r="I70" s="98" t="s">
        <v>1762</v>
      </c>
    </row>
    <row r="71" spans="1:9" ht="15" customHeight="1">
      <c r="A71" s="243" t="s">
        <v>1955</v>
      </c>
      <c r="B71" s="244">
        <v>61</v>
      </c>
      <c r="C71" s="245" t="s">
        <v>1571</v>
      </c>
      <c r="D71" s="246" t="s">
        <v>1274</v>
      </c>
      <c r="E71" s="246" t="s">
        <v>1275</v>
      </c>
      <c r="F71" s="245" t="s">
        <v>1593</v>
      </c>
      <c r="G71" s="246" t="s">
        <v>1276</v>
      </c>
      <c r="H71" s="246" t="s">
        <v>1834</v>
      </c>
      <c r="I71" s="98" t="s">
        <v>1296</v>
      </c>
    </row>
    <row r="72" spans="1:9" ht="15">
      <c r="A72" s="243" t="s">
        <v>1956</v>
      </c>
      <c r="B72" s="244">
        <v>62</v>
      </c>
      <c r="C72" s="245" t="s">
        <v>1579</v>
      </c>
      <c r="D72" s="246" t="s">
        <v>1623</v>
      </c>
      <c r="E72" s="246" t="s">
        <v>1624</v>
      </c>
      <c r="F72" s="245" t="s">
        <v>1560</v>
      </c>
      <c r="G72" s="246" t="s">
        <v>1608</v>
      </c>
      <c r="H72" s="246" t="s">
        <v>1582</v>
      </c>
      <c r="I72" s="98" t="s">
        <v>1763</v>
      </c>
    </row>
    <row r="73" spans="1:9" ht="15">
      <c r="A73" s="243" t="s">
        <v>1957</v>
      </c>
      <c r="B73" s="244">
        <v>63</v>
      </c>
      <c r="C73" s="245" t="s">
        <v>1625</v>
      </c>
      <c r="D73" s="246" t="s">
        <v>1278</v>
      </c>
      <c r="E73" s="246" t="s">
        <v>1279</v>
      </c>
      <c r="F73" s="245" t="s">
        <v>1669</v>
      </c>
      <c r="G73" s="246" t="s">
        <v>1280</v>
      </c>
      <c r="H73" s="246" t="s">
        <v>1281</v>
      </c>
      <c r="I73" s="98" t="s">
        <v>1301</v>
      </c>
    </row>
    <row r="74" spans="1:9" ht="15">
      <c r="A74" s="243" t="s">
        <v>1960</v>
      </c>
      <c r="B74" s="244">
        <v>64</v>
      </c>
      <c r="C74" s="245" t="s">
        <v>1625</v>
      </c>
      <c r="D74" s="246" t="s">
        <v>1283</v>
      </c>
      <c r="E74" s="246" t="s">
        <v>1284</v>
      </c>
      <c r="F74" s="245" t="s">
        <v>1560</v>
      </c>
      <c r="G74" s="246" t="s">
        <v>1608</v>
      </c>
      <c r="H74" s="246" t="s">
        <v>1598</v>
      </c>
      <c r="I74" s="98" t="s">
        <v>1765</v>
      </c>
    </row>
    <row r="75" spans="1:9" ht="15">
      <c r="A75" s="243" t="s">
        <v>1961</v>
      </c>
      <c r="B75" s="244">
        <v>65</v>
      </c>
      <c r="C75" s="245" t="s">
        <v>1590</v>
      </c>
      <c r="D75" s="246" t="s">
        <v>1634</v>
      </c>
      <c r="E75" s="246" t="s">
        <v>1635</v>
      </c>
      <c r="F75" s="245" t="s">
        <v>1560</v>
      </c>
      <c r="G75" s="246" t="s">
        <v>1608</v>
      </c>
      <c r="H75" s="246" t="s">
        <v>1595</v>
      </c>
      <c r="I75" s="98" t="s">
        <v>1308</v>
      </c>
    </row>
    <row r="76" spans="1:9" ht="15">
      <c r="A76" s="243" t="s">
        <v>1962</v>
      </c>
      <c r="B76" s="244">
        <v>66</v>
      </c>
      <c r="C76" s="245" t="s">
        <v>1590</v>
      </c>
      <c r="D76" s="246" t="s">
        <v>1783</v>
      </c>
      <c r="E76" s="246" t="s">
        <v>1784</v>
      </c>
      <c r="F76" s="245" t="s">
        <v>1560</v>
      </c>
      <c r="G76" s="246" t="s">
        <v>1568</v>
      </c>
      <c r="H76" s="246" t="s">
        <v>1286</v>
      </c>
      <c r="I76" s="98" t="s">
        <v>1766</v>
      </c>
    </row>
    <row r="77" spans="1:9" ht="15">
      <c r="A77" s="243" t="s">
        <v>1963</v>
      </c>
      <c r="B77" s="244">
        <v>67</v>
      </c>
      <c r="C77" s="245" t="s">
        <v>1579</v>
      </c>
      <c r="D77" s="246" t="s">
        <v>1287</v>
      </c>
      <c r="E77" s="246" t="s">
        <v>1288</v>
      </c>
      <c r="F77" s="245" t="s">
        <v>1560</v>
      </c>
      <c r="G77" s="246" t="s">
        <v>1289</v>
      </c>
      <c r="H77" s="246" t="s">
        <v>1636</v>
      </c>
      <c r="I77" s="98" t="s">
        <v>1312</v>
      </c>
    </row>
    <row r="78" spans="1:9" ht="15">
      <c r="A78" s="243" t="s">
        <v>1964</v>
      </c>
      <c r="B78" s="244">
        <v>68</v>
      </c>
      <c r="C78" s="245" t="s">
        <v>1590</v>
      </c>
      <c r="D78" s="246" t="s">
        <v>1291</v>
      </c>
      <c r="E78" s="246" t="s">
        <v>1292</v>
      </c>
      <c r="F78" s="245" t="s">
        <v>1669</v>
      </c>
      <c r="G78" s="246" t="s">
        <v>1293</v>
      </c>
      <c r="H78" s="246" t="s">
        <v>1294</v>
      </c>
      <c r="I78" s="98" t="s">
        <v>1767</v>
      </c>
    </row>
    <row r="79" spans="1:9" ht="15">
      <c r="A79" s="243" t="s">
        <v>1965</v>
      </c>
      <c r="B79" s="244">
        <v>70</v>
      </c>
      <c r="C79" s="245" t="s">
        <v>1583</v>
      </c>
      <c r="D79" s="246" t="s">
        <v>1297</v>
      </c>
      <c r="E79" s="246" t="s">
        <v>1769</v>
      </c>
      <c r="F79" s="245" t="s">
        <v>1593</v>
      </c>
      <c r="G79" s="246" t="s">
        <v>1611</v>
      </c>
      <c r="H79" s="246" t="s">
        <v>1770</v>
      </c>
      <c r="I79" s="98" t="s">
        <v>1319</v>
      </c>
    </row>
    <row r="80" spans="1:9" ht="15">
      <c r="A80" s="243" t="s">
        <v>1966</v>
      </c>
      <c r="B80" s="244">
        <v>71</v>
      </c>
      <c r="C80" s="245" t="s">
        <v>1579</v>
      </c>
      <c r="D80" s="246" t="s">
        <v>1298</v>
      </c>
      <c r="E80" s="246" t="s">
        <v>1299</v>
      </c>
      <c r="F80" s="245" t="s">
        <v>1669</v>
      </c>
      <c r="G80" s="246" t="s">
        <v>1300</v>
      </c>
      <c r="H80" s="246" t="s">
        <v>1582</v>
      </c>
      <c r="I80" s="98" t="s">
        <v>1768</v>
      </c>
    </row>
    <row r="81" spans="1:9" ht="15">
      <c r="A81" s="243" t="s">
        <v>1967</v>
      </c>
      <c r="B81" s="244">
        <v>72</v>
      </c>
      <c r="C81" s="245" t="s">
        <v>1583</v>
      </c>
      <c r="D81" s="246" t="s">
        <v>1302</v>
      </c>
      <c r="E81" s="246" t="s">
        <v>1303</v>
      </c>
      <c r="F81" s="245" t="s">
        <v>1560</v>
      </c>
      <c r="G81" s="246" t="s">
        <v>1608</v>
      </c>
      <c r="H81" s="246" t="s">
        <v>1582</v>
      </c>
      <c r="I81" s="98" t="s">
        <v>1327</v>
      </c>
    </row>
    <row r="82" spans="1:9" ht="15">
      <c r="A82" s="243" t="s">
        <v>1968</v>
      </c>
      <c r="B82" s="244">
        <v>73</v>
      </c>
      <c r="C82" s="245" t="s">
        <v>1590</v>
      </c>
      <c r="D82" s="246" t="s">
        <v>1304</v>
      </c>
      <c r="E82" s="246" t="s">
        <v>1305</v>
      </c>
      <c r="F82" s="245" t="s">
        <v>1669</v>
      </c>
      <c r="G82" s="246" t="s">
        <v>1306</v>
      </c>
      <c r="H82" s="246" t="s">
        <v>1307</v>
      </c>
      <c r="I82" s="98" t="s">
        <v>1771</v>
      </c>
    </row>
    <row r="83" spans="1:9" ht="15">
      <c r="A83" s="243" t="s">
        <v>1969</v>
      </c>
      <c r="B83" s="244">
        <v>74</v>
      </c>
      <c r="C83" s="245" t="s">
        <v>1625</v>
      </c>
      <c r="D83" s="246" t="s">
        <v>1703</v>
      </c>
      <c r="E83" s="246" t="s">
        <v>2259</v>
      </c>
      <c r="F83" s="245" t="s">
        <v>1560</v>
      </c>
      <c r="G83" s="246" t="s">
        <v>1659</v>
      </c>
      <c r="H83" s="246" t="s">
        <v>1309</v>
      </c>
      <c r="I83" s="98" t="s">
        <v>1334</v>
      </c>
    </row>
    <row r="84" spans="1:9" ht="15">
      <c r="A84" s="243" t="s">
        <v>1970</v>
      </c>
      <c r="B84" s="244">
        <v>75</v>
      </c>
      <c r="C84" s="245" t="s">
        <v>1579</v>
      </c>
      <c r="D84" s="246" t="s">
        <v>1310</v>
      </c>
      <c r="E84" s="246" t="s">
        <v>1311</v>
      </c>
      <c r="F84" s="245" t="s">
        <v>1560</v>
      </c>
      <c r="G84" s="246" t="s">
        <v>1561</v>
      </c>
      <c r="H84" s="246" t="s">
        <v>1704</v>
      </c>
      <c r="I84" s="98" t="s">
        <v>1775</v>
      </c>
    </row>
    <row r="85" spans="1:9" ht="15">
      <c r="A85" s="243" t="s">
        <v>1971</v>
      </c>
      <c r="B85" s="244">
        <v>76</v>
      </c>
      <c r="C85" s="245" t="s">
        <v>1590</v>
      </c>
      <c r="D85" s="246" t="s">
        <v>1313</v>
      </c>
      <c r="E85" s="246" t="s">
        <v>1314</v>
      </c>
      <c r="F85" s="245" t="s">
        <v>1669</v>
      </c>
      <c r="G85" s="246" t="s">
        <v>1306</v>
      </c>
      <c r="H85" s="246" t="s">
        <v>1315</v>
      </c>
      <c r="I85" s="98" t="s">
        <v>1341</v>
      </c>
    </row>
    <row r="86" spans="1:9" ht="15">
      <c r="A86" s="243" t="s">
        <v>1972</v>
      </c>
      <c r="B86" s="244">
        <v>77</v>
      </c>
      <c r="C86" s="245" t="s">
        <v>1869</v>
      </c>
      <c r="D86" s="246" t="s">
        <v>1316</v>
      </c>
      <c r="E86" s="246" t="s">
        <v>1317</v>
      </c>
      <c r="F86" s="245" t="s">
        <v>1669</v>
      </c>
      <c r="G86" s="246" t="s">
        <v>1318</v>
      </c>
      <c r="H86" s="246" t="s">
        <v>1601</v>
      </c>
      <c r="I86" s="98" t="s">
        <v>1776</v>
      </c>
    </row>
    <row r="87" spans="1:9" ht="15">
      <c r="A87" s="243" t="s">
        <v>1973</v>
      </c>
      <c r="B87" s="244">
        <v>78</v>
      </c>
      <c r="C87" s="245" t="s">
        <v>1579</v>
      </c>
      <c r="D87" s="246" t="s">
        <v>1320</v>
      </c>
      <c r="E87" s="246" t="s">
        <v>1321</v>
      </c>
      <c r="F87" s="245" t="s">
        <v>1593</v>
      </c>
      <c r="G87" s="246" t="s">
        <v>1322</v>
      </c>
      <c r="H87" s="246" t="s">
        <v>1711</v>
      </c>
      <c r="I87" s="98" t="s">
        <v>1347</v>
      </c>
    </row>
    <row r="88" spans="1:9" ht="15">
      <c r="A88" s="243" t="s">
        <v>1974</v>
      </c>
      <c r="B88" s="244">
        <v>79</v>
      </c>
      <c r="C88" s="245" t="s">
        <v>1590</v>
      </c>
      <c r="D88" s="246" t="s">
        <v>1323</v>
      </c>
      <c r="E88" s="246" t="s">
        <v>1324</v>
      </c>
      <c r="F88" s="245" t="s">
        <v>1669</v>
      </c>
      <c r="G88" s="246" t="s">
        <v>1325</v>
      </c>
      <c r="H88" s="246" t="s">
        <v>1326</v>
      </c>
      <c r="I88" s="98" t="s">
        <v>1777</v>
      </c>
    </row>
    <row r="89" spans="1:9" ht="15">
      <c r="A89" s="243" t="s">
        <v>1975</v>
      </c>
      <c r="B89" s="244">
        <v>80</v>
      </c>
      <c r="C89" s="245" t="s">
        <v>1559</v>
      </c>
      <c r="D89" s="246" t="s">
        <v>1328</v>
      </c>
      <c r="E89" s="246" t="s">
        <v>1329</v>
      </c>
      <c r="F89" s="245" t="s">
        <v>1560</v>
      </c>
      <c r="G89" s="246" t="s">
        <v>1608</v>
      </c>
      <c r="H89" s="246" t="s">
        <v>1727</v>
      </c>
      <c r="I89" s="98" t="s">
        <v>1351</v>
      </c>
    </row>
    <row r="90" spans="1:9" ht="15">
      <c r="A90" s="243" t="s">
        <v>1976</v>
      </c>
      <c r="B90" s="244">
        <v>81</v>
      </c>
      <c r="C90" s="245" t="s">
        <v>1571</v>
      </c>
      <c r="D90" s="246" t="s">
        <v>1330</v>
      </c>
      <c r="E90" s="246" t="s">
        <v>1331</v>
      </c>
      <c r="F90" s="245" t="s">
        <v>1669</v>
      </c>
      <c r="G90" s="246" t="s">
        <v>1332</v>
      </c>
      <c r="H90" s="246" t="s">
        <v>1333</v>
      </c>
      <c r="I90" s="98" t="s">
        <v>1778</v>
      </c>
    </row>
    <row r="91" spans="1:9" ht="15">
      <c r="A91" s="243" t="s">
        <v>1977</v>
      </c>
      <c r="B91" s="244">
        <v>82</v>
      </c>
      <c r="C91" s="245" t="s">
        <v>1571</v>
      </c>
      <c r="D91" s="246" t="s">
        <v>1335</v>
      </c>
      <c r="E91" s="246" t="s">
        <v>1336</v>
      </c>
      <c r="F91" s="245" t="s">
        <v>1560</v>
      </c>
      <c r="G91" s="246" t="s">
        <v>1611</v>
      </c>
      <c r="H91" s="246" t="s">
        <v>1337</v>
      </c>
      <c r="I91" s="98" t="s">
        <v>1352</v>
      </c>
    </row>
    <row r="92" spans="1:9" ht="15">
      <c r="A92" s="243" t="s">
        <v>1978</v>
      </c>
      <c r="B92" s="244">
        <v>83</v>
      </c>
      <c r="C92" s="245" t="s">
        <v>1559</v>
      </c>
      <c r="D92" s="246" t="s">
        <v>1338</v>
      </c>
      <c r="E92" s="246" t="s">
        <v>1339</v>
      </c>
      <c r="F92" s="245" t="s">
        <v>1340</v>
      </c>
      <c r="G92" s="246" t="s">
        <v>1584</v>
      </c>
      <c r="H92" s="246" t="s">
        <v>1562</v>
      </c>
      <c r="I92" s="98" t="s">
        <v>1779</v>
      </c>
    </row>
    <row r="93" spans="1:9" ht="15">
      <c r="A93" s="243" t="s">
        <v>1979</v>
      </c>
      <c r="B93" s="244">
        <v>60</v>
      </c>
      <c r="C93" s="245" t="s">
        <v>1571</v>
      </c>
      <c r="D93" s="246" t="s">
        <v>1887</v>
      </c>
      <c r="E93" s="246" t="s">
        <v>1958</v>
      </c>
      <c r="F93" s="245" t="s">
        <v>1669</v>
      </c>
      <c r="G93" s="246" t="s">
        <v>1959</v>
      </c>
      <c r="H93" s="246" t="s">
        <v>1562</v>
      </c>
      <c r="I93" s="98" t="s">
        <v>1355</v>
      </c>
    </row>
    <row r="94" spans="1:9" ht="15">
      <c r="A94" s="265" t="s">
        <v>1980</v>
      </c>
      <c r="B94" s="244">
        <v>84</v>
      </c>
      <c r="C94" s="245" t="s">
        <v>1579</v>
      </c>
      <c r="D94" s="246" t="s">
        <v>1342</v>
      </c>
      <c r="E94" s="246" t="s">
        <v>1343</v>
      </c>
      <c r="F94" s="245" t="s">
        <v>1560</v>
      </c>
      <c r="G94" s="246" t="s">
        <v>1561</v>
      </c>
      <c r="H94" s="246" t="s">
        <v>1641</v>
      </c>
      <c r="I94" s="98" t="s">
        <v>1780</v>
      </c>
    </row>
    <row r="95" spans="1:9" ht="15">
      <c r="A95" s="243" t="s">
        <v>1981</v>
      </c>
      <c r="B95" s="244">
        <v>85</v>
      </c>
      <c r="C95" s="245" t="s">
        <v>1869</v>
      </c>
      <c r="D95" s="246" t="s">
        <v>1344</v>
      </c>
      <c r="E95" s="246" t="s">
        <v>1345</v>
      </c>
      <c r="F95" s="245" t="s">
        <v>1593</v>
      </c>
      <c r="G95" s="246" t="s">
        <v>1346</v>
      </c>
      <c r="H95" s="246" t="s">
        <v>1601</v>
      </c>
      <c r="I95" s="98" t="s">
        <v>1361</v>
      </c>
    </row>
    <row r="96" spans="1:9" ht="15">
      <c r="A96" s="243" t="s">
        <v>1982</v>
      </c>
      <c r="B96" s="244">
        <v>86</v>
      </c>
      <c r="C96" s="245" t="s">
        <v>1583</v>
      </c>
      <c r="D96" s="246" t="s">
        <v>1348</v>
      </c>
      <c r="E96" s="246" t="s">
        <v>1349</v>
      </c>
      <c r="F96" s="245" t="s">
        <v>1669</v>
      </c>
      <c r="G96" s="246" t="s">
        <v>1350</v>
      </c>
      <c r="H96" s="246" t="s">
        <v>1582</v>
      </c>
      <c r="I96" s="98" t="s">
        <v>1782</v>
      </c>
    </row>
    <row r="97" spans="1:9" ht="15">
      <c r="A97" s="243" t="s">
        <v>1983</v>
      </c>
      <c r="B97" s="244">
        <v>87</v>
      </c>
      <c r="C97" s="245" t="s">
        <v>1579</v>
      </c>
      <c r="D97" s="246" t="s">
        <v>1772</v>
      </c>
      <c r="E97" s="246" t="s">
        <v>1773</v>
      </c>
      <c r="F97" s="245" t="s">
        <v>1714</v>
      </c>
      <c r="G97" s="246" t="s">
        <v>1774</v>
      </c>
      <c r="H97" s="246" t="s">
        <v>1582</v>
      </c>
      <c r="I97" s="98" t="s">
        <v>1365</v>
      </c>
    </row>
    <row r="98" spans="1:9" ht="15">
      <c r="A98" s="243" t="s">
        <v>1984</v>
      </c>
      <c r="B98" s="244">
        <v>88</v>
      </c>
      <c r="C98" s="245" t="s">
        <v>1625</v>
      </c>
      <c r="D98" s="246" t="s">
        <v>1630</v>
      </c>
      <c r="E98" s="246" t="s">
        <v>1631</v>
      </c>
      <c r="F98" s="245" t="s">
        <v>1560</v>
      </c>
      <c r="G98" s="246" t="s">
        <v>1632</v>
      </c>
      <c r="H98" s="246" t="s">
        <v>1633</v>
      </c>
      <c r="I98" s="98" t="s">
        <v>1785</v>
      </c>
    </row>
    <row r="99" spans="1:9" ht="15">
      <c r="A99" s="243" t="s">
        <v>1985</v>
      </c>
      <c r="B99" s="244">
        <v>89</v>
      </c>
      <c r="C99" s="245" t="s">
        <v>1625</v>
      </c>
      <c r="D99" s="246" t="s">
        <v>1626</v>
      </c>
      <c r="E99" s="246" t="s">
        <v>1627</v>
      </c>
      <c r="F99" s="245" t="s">
        <v>1560</v>
      </c>
      <c r="G99" s="246" t="s">
        <v>1569</v>
      </c>
      <c r="H99" s="246" t="s">
        <v>1704</v>
      </c>
      <c r="I99" s="98" t="s">
        <v>1369</v>
      </c>
    </row>
    <row r="100" spans="1:9" ht="15">
      <c r="A100" s="243" t="s">
        <v>1986</v>
      </c>
      <c r="B100" s="244">
        <v>98</v>
      </c>
      <c r="C100" s="245" t="s">
        <v>1625</v>
      </c>
      <c r="D100" s="246" t="s">
        <v>1639</v>
      </c>
      <c r="E100" s="246" t="s">
        <v>1640</v>
      </c>
      <c r="F100" s="245" t="s">
        <v>1560</v>
      </c>
      <c r="G100" s="246" t="s">
        <v>1561</v>
      </c>
      <c r="H100" s="246" t="s">
        <v>1598</v>
      </c>
      <c r="I100" s="98" t="s">
        <v>1787</v>
      </c>
    </row>
    <row r="101" spans="1:9" ht="15">
      <c r="A101" s="243" t="s">
        <v>1987</v>
      </c>
      <c r="B101" s="244">
        <v>90</v>
      </c>
      <c r="C101" s="245" t="s">
        <v>1869</v>
      </c>
      <c r="D101" s="246" t="s">
        <v>1353</v>
      </c>
      <c r="E101" s="246" t="s">
        <v>1990</v>
      </c>
      <c r="F101" s="245" t="s">
        <v>1612</v>
      </c>
      <c r="G101" s="246" t="s">
        <v>1354</v>
      </c>
      <c r="H101" s="246" t="s">
        <v>1711</v>
      </c>
      <c r="I101" s="98" t="s">
        <v>1373</v>
      </c>
    </row>
    <row r="102" spans="1:9" ht="15">
      <c r="A102" s="243" t="s">
        <v>1988</v>
      </c>
      <c r="B102" s="244">
        <v>92</v>
      </c>
      <c r="C102" s="245" t="s">
        <v>1579</v>
      </c>
      <c r="D102" s="246" t="s">
        <v>1356</v>
      </c>
      <c r="E102" s="246" t="s">
        <v>1357</v>
      </c>
      <c r="F102" s="245" t="s">
        <v>1669</v>
      </c>
      <c r="G102" s="246" t="s">
        <v>1815</v>
      </c>
      <c r="H102" s="246" t="s">
        <v>1358</v>
      </c>
      <c r="I102" s="98" t="s">
        <v>1789</v>
      </c>
    </row>
    <row r="103" spans="1:9" ht="15">
      <c r="A103" s="243" t="s">
        <v>1989</v>
      </c>
      <c r="B103" s="244">
        <v>93</v>
      </c>
      <c r="C103" s="245" t="s">
        <v>1590</v>
      </c>
      <c r="D103" s="246" t="s">
        <v>1359</v>
      </c>
      <c r="E103" s="246" t="s">
        <v>1360</v>
      </c>
      <c r="F103" s="245" t="s">
        <v>1560</v>
      </c>
      <c r="G103" s="246" t="s">
        <v>1608</v>
      </c>
      <c r="H103" s="246" t="s">
        <v>1595</v>
      </c>
      <c r="I103" s="98" t="s">
        <v>1379</v>
      </c>
    </row>
    <row r="104" spans="1:9" ht="15">
      <c r="A104" s="243" t="s">
        <v>1991</v>
      </c>
      <c r="B104" s="244">
        <v>94</v>
      </c>
      <c r="C104" s="245" t="s">
        <v>1579</v>
      </c>
      <c r="D104" s="246" t="s">
        <v>1628</v>
      </c>
      <c r="E104" s="246" t="s">
        <v>1629</v>
      </c>
      <c r="F104" s="245" t="s">
        <v>1560</v>
      </c>
      <c r="G104" s="246" t="s">
        <v>1572</v>
      </c>
      <c r="H104" s="246" t="s">
        <v>1582</v>
      </c>
      <c r="I104" s="98" t="s">
        <v>1794</v>
      </c>
    </row>
    <row r="105" spans="1:9" ht="15">
      <c r="A105" s="243" t="s">
        <v>1992</v>
      </c>
      <c r="B105" s="244">
        <v>95</v>
      </c>
      <c r="C105" s="245" t="s">
        <v>1590</v>
      </c>
      <c r="D105" s="246" t="s">
        <v>1362</v>
      </c>
      <c r="E105" s="246" t="s">
        <v>1363</v>
      </c>
      <c r="F105" s="245" t="s">
        <v>1560</v>
      </c>
      <c r="G105" s="246" t="s">
        <v>1594</v>
      </c>
      <c r="H105" s="246" t="s">
        <v>1364</v>
      </c>
      <c r="I105" s="98" t="s">
        <v>1382</v>
      </c>
    </row>
    <row r="106" spans="1:9" ht="15">
      <c r="A106" s="243" t="s">
        <v>1993</v>
      </c>
      <c r="B106" s="244">
        <v>96</v>
      </c>
      <c r="C106" s="245" t="s">
        <v>1579</v>
      </c>
      <c r="D106" s="246" t="s">
        <v>1707</v>
      </c>
      <c r="E106" s="246" t="s">
        <v>1708</v>
      </c>
      <c r="F106" s="245" t="s">
        <v>1560</v>
      </c>
      <c r="G106" s="246" t="s">
        <v>1572</v>
      </c>
      <c r="H106" s="246" t="s">
        <v>1636</v>
      </c>
      <c r="I106" s="98" t="s">
        <v>1795</v>
      </c>
    </row>
    <row r="107" spans="1:9" ht="15">
      <c r="A107" s="243" t="s">
        <v>1994</v>
      </c>
      <c r="B107" s="244">
        <v>97</v>
      </c>
      <c r="C107" s="245" t="s">
        <v>1590</v>
      </c>
      <c r="D107" s="246" t="s">
        <v>1366</v>
      </c>
      <c r="E107" s="246" t="s">
        <v>1367</v>
      </c>
      <c r="F107" s="245" t="s">
        <v>1669</v>
      </c>
      <c r="G107" s="246" t="s">
        <v>1368</v>
      </c>
      <c r="H107" s="246" t="s">
        <v>1364</v>
      </c>
      <c r="I107" s="98" t="s">
        <v>1390</v>
      </c>
    </row>
    <row r="108" spans="1:9" ht="15">
      <c r="A108" s="243" t="s">
        <v>1995</v>
      </c>
      <c r="B108" s="244">
        <v>99</v>
      </c>
      <c r="C108" s="245" t="s">
        <v>1579</v>
      </c>
      <c r="D108" s="246" t="s">
        <v>1370</v>
      </c>
      <c r="E108" s="246" t="s">
        <v>1371</v>
      </c>
      <c r="F108" s="245" t="s">
        <v>1560</v>
      </c>
      <c r="G108" s="246" t="s">
        <v>1289</v>
      </c>
      <c r="H108" s="246" t="s">
        <v>1372</v>
      </c>
      <c r="I108" s="98" t="s">
        <v>1796</v>
      </c>
    </row>
    <row r="109" spans="1:9" ht="15">
      <c r="A109" s="243" t="s">
        <v>1996</v>
      </c>
      <c r="B109" s="244">
        <v>100</v>
      </c>
      <c r="C109" s="245" t="s">
        <v>1579</v>
      </c>
      <c r="D109" s="246" t="s">
        <v>1374</v>
      </c>
      <c r="E109" s="246" t="s">
        <v>1375</v>
      </c>
      <c r="F109" s="245" t="s">
        <v>1560</v>
      </c>
      <c r="G109" s="246" t="s">
        <v>1561</v>
      </c>
      <c r="H109" s="246" t="s">
        <v>1286</v>
      </c>
      <c r="I109" s="98" t="s">
        <v>1395</v>
      </c>
    </row>
    <row r="110" spans="1:9" ht="15">
      <c r="A110" s="243" t="s">
        <v>1997</v>
      </c>
      <c r="B110" s="244">
        <v>101</v>
      </c>
      <c r="C110" s="245" t="s">
        <v>1590</v>
      </c>
      <c r="D110" s="246" t="s">
        <v>1376</v>
      </c>
      <c r="E110" s="246" t="s">
        <v>1377</v>
      </c>
      <c r="F110" s="245" t="s">
        <v>1714</v>
      </c>
      <c r="G110" s="246" t="s">
        <v>1378</v>
      </c>
      <c r="H110" s="246" t="s">
        <v>1286</v>
      </c>
      <c r="I110" s="98" t="s">
        <v>1797</v>
      </c>
    </row>
    <row r="111" spans="1:9" ht="15">
      <c r="A111" s="243" t="s">
        <v>1998</v>
      </c>
      <c r="B111" s="244">
        <v>102</v>
      </c>
      <c r="C111" s="245" t="s">
        <v>1625</v>
      </c>
      <c r="D111" s="246" t="s">
        <v>1380</v>
      </c>
      <c r="E111" s="246" t="s">
        <v>1381</v>
      </c>
      <c r="F111" s="245" t="s">
        <v>1560</v>
      </c>
      <c r="G111" s="246" t="s">
        <v>1561</v>
      </c>
      <c r="H111" s="246" t="s">
        <v>1636</v>
      </c>
      <c r="I111" s="98" t="s">
        <v>1401</v>
      </c>
    </row>
    <row r="112" spans="1:9" ht="15">
      <c r="A112" s="243" t="s">
        <v>1999</v>
      </c>
      <c r="B112" s="244">
        <v>103</v>
      </c>
      <c r="C112" s="245" t="s">
        <v>1583</v>
      </c>
      <c r="D112" s="246" t="s">
        <v>1705</v>
      </c>
      <c r="E112" s="246" t="s">
        <v>1706</v>
      </c>
      <c r="F112" s="245" t="s">
        <v>1560</v>
      </c>
      <c r="G112" s="246" t="s">
        <v>1611</v>
      </c>
      <c r="H112" s="246" t="s">
        <v>1585</v>
      </c>
      <c r="I112" s="98" t="s">
        <v>1798</v>
      </c>
    </row>
    <row r="113" spans="1:9" ht="15">
      <c r="A113" s="243" t="s">
        <v>2000</v>
      </c>
      <c r="B113" s="244">
        <v>104</v>
      </c>
      <c r="C113" s="245" t="s">
        <v>1579</v>
      </c>
      <c r="D113" s="246" t="s">
        <v>1383</v>
      </c>
      <c r="E113" s="246" t="s">
        <v>1384</v>
      </c>
      <c r="F113" s="245" t="s">
        <v>1560</v>
      </c>
      <c r="G113" s="246" t="s">
        <v>1841</v>
      </c>
      <c r="H113" s="246" t="s">
        <v>1385</v>
      </c>
      <c r="I113" s="98" t="s">
        <v>1405</v>
      </c>
    </row>
    <row r="114" spans="1:9" ht="15">
      <c r="A114" s="243" t="s">
        <v>2001</v>
      </c>
      <c r="B114" s="244">
        <v>105</v>
      </c>
      <c r="C114" s="245" t="s">
        <v>1625</v>
      </c>
      <c r="D114" s="246" t="s">
        <v>1386</v>
      </c>
      <c r="E114" s="246" t="s">
        <v>1387</v>
      </c>
      <c r="F114" s="245" t="s">
        <v>1560</v>
      </c>
      <c r="G114" s="246" t="s">
        <v>1388</v>
      </c>
      <c r="H114" s="246" t="s">
        <v>1389</v>
      </c>
      <c r="I114" s="98" t="s">
        <v>1799</v>
      </c>
    </row>
    <row r="115" spans="1:9" ht="15">
      <c r="A115" s="243" t="s">
        <v>2002</v>
      </c>
      <c r="B115" s="244">
        <v>106</v>
      </c>
      <c r="C115" s="245" t="s">
        <v>1625</v>
      </c>
      <c r="D115" s="246" t="s">
        <v>1391</v>
      </c>
      <c r="E115" s="246" t="s">
        <v>1392</v>
      </c>
      <c r="F115" s="245" t="s">
        <v>1593</v>
      </c>
      <c r="G115" s="246" t="s">
        <v>1393</v>
      </c>
      <c r="H115" s="246" t="s">
        <v>1394</v>
      </c>
      <c r="I115" s="98" t="s">
        <v>1412</v>
      </c>
    </row>
    <row r="116" spans="1:9" ht="15">
      <c r="A116" s="243" t="s">
        <v>2003</v>
      </c>
      <c r="B116" s="244">
        <v>107</v>
      </c>
      <c r="C116" s="245" t="s">
        <v>1559</v>
      </c>
      <c r="D116" s="246" t="s">
        <v>1759</v>
      </c>
      <c r="E116" s="246" t="s">
        <v>1760</v>
      </c>
      <c r="F116" s="245" t="s">
        <v>1593</v>
      </c>
      <c r="G116" s="246" t="s">
        <v>1720</v>
      </c>
      <c r="H116" s="246" t="s">
        <v>1570</v>
      </c>
      <c r="I116" s="98" t="s">
        <v>1800</v>
      </c>
    </row>
    <row r="117" spans="1:9" ht="15">
      <c r="A117" s="243" t="s">
        <v>2004</v>
      </c>
      <c r="B117" s="244">
        <v>108</v>
      </c>
      <c r="C117" s="245" t="s">
        <v>1571</v>
      </c>
      <c r="D117" s="246" t="s">
        <v>1396</v>
      </c>
      <c r="E117" s="246" t="s">
        <v>1397</v>
      </c>
      <c r="F117" s="245" t="s">
        <v>1669</v>
      </c>
      <c r="G117" s="246" t="s">
        <v>1398</v>
      </c>
      <c r="H117" s="246" t="s">
        <v>1576</v>
      </c>
      <c r="I117" s="98" t="s">
        <v>1419</v>
      </c>
    </row>
    <row r="118" spans="1:9" ht="15">
      <c r="A118" s="243" t="s">
        <v>2005</v>
      </c>
      <c r="B118" s="244">
        <v>50</v>
      </c>
      <c r="C118" s="245" t="s">
        <v>1583</v>
      </c>
      <c r="D118" s="246" t="s">
        <v>1247</v>
      </c>
      <c r="E118" s="246" t="s">
        <v>1248</v>
      </c>
      <c r="F118" s="245" t="s">
        <v>1669</v>
      </c>
      <c r="G118" s="246" t="s">
        <v>1249</v>
      </c>
      <c r="H118" s="246" t="s">
        <v>1770</v>
      </c>
      <c r="I118" s="98" t="s">
        <v>1801</v>
      </c>
    </row>
    <row r="119" spans="1:9" ht="15">
      <c r="A119" s="243" t="s">
        <v>2006</v>
      </c>
      <c r="B119" s="244">
        <v>109</v>
      </c>
      <c r="C119" s="245" t="s">
        <v>1579</v>
      </c>
      <c r="D119" s="246" t="s">
        <v>1399</v>
      </c>
      <c r="E119" s="246" t="s">
        <v>1400</v>
      </c>
      <c r="F119" s="245" t="s">
        <v>1560</v>
      </c>
      <c r="G119" s="246" t="s">
        <v>1561</v>
      </c>
      <c r="H119" s="246" t="s">
        <v>1582</v>
      </c>
      <c r="I119" s="98" t="s">
        <v>1424</v>
      </c>
    </row>
    <row r="120" spans="1:9" ht="15">
      <c r="A120" s="243" t="s">
        <v>2007</v>
      </c>
      <c r="B120" s="244">
        <v>110</v>
      </c>
      <c r="C120" s="245" t="s">
        <v>1625</v>
      </c>
      <c r="D120" s="246" t="s">
        <v>1637</v>
      </c>
      <c r="E120" s="246" t="s">
        <v>1786</v>
      </c>
      <c r="F120" s="245" t="s">
        <v>1560</v>
      </c>
      <c r="G120" s="246" t="s">
        <v>1608</v>
      </c>
      <c r="H120" s="246" t="s">
        <v>1638</v>
      </c>
      <c r="I120" s="98" t="s">
        <v>1802</v>
      </c>
    </row>
    <row r="121" spans="1:9" ht="15">
      <c r="A121" s="243" t="s">
        <v>2008</v>
      </c>
      <c r="B121" s="244">
        <v>111</v>
      </c>
      <c r="C121" s="245" t="s">
        <v>1625</v>
      </c>
      <c r="D121" s="246" t="s">
        <v>1402</v>
      </c>
      <c r="E121" s="246" t="s">
        <v>1403</v>
      </c>
      <c r="F121" s="245" t="s">
        <v>1560</v>
      </c>
      <c r="G121" s="246" t="s">
        <v>1608</v>
      </c>
      <c r="H121" s="246" t="s">
        <v>1404</v>
      </c>
      <c r="I121" s="98" t="s">
        <v>1426</v>
      </c>
    </row>
    <row r="122" spans="1:9" ht="15">
      <c r="A122" s="243" t="s">
        <v>2009</v>
      </c>
      <c r="B122" s="244">
        <v>112</v>
      </c>
      <c r="C122" s="245" t="s">
        <v>1590</v>
      </c>
      <c r="D122" s="246" t="s">
        <v>1406</v>
      </c>
      <c r="E122" s="246" t="s">
        <v>1407</v>
      </c>
      <c r="F122" s="245" t="s">
        <v>1669</v>
      </c>
      <c r="G122" s="246" t="s">
        <v>1408</v>
      </c>
      <c r="H122" s="246" t="s">
        <v>1364</v>
      </c>
      <c r="I122" s="98" t="s">
        <v>1803</v>
      </c>
    </row>
    <row r="123" spans="1:9" ht="15">
      <c r="A123" s="243" t="s">
        <v>2010</v>
      </c>
      <c r="B123" s="244">
        <v>114</v>
      </c>
      <c r="C123" s="245" t="s">
        <v>1625</v>
      </c>
      <c r="D123" s="246" t="s">
        <v>1413</v>
      </c>
      <c r="E123" s="246" t="s">
        <v>1414</v>
      </c>
      <c r="F123" s="245" t="s">
        <v>1593</v>
      </c>
      <c r="G123" s="246" t="s">
        <v>1415</v>
      </c>
      <c r="H123" s="246" t="s">
        <v>1416</v>
      </c>
      <c r="I123" s="98" t="s">
        <v>1431</v>
      </c>
    </row>
    <row r="124" spans="1:9" ht="15">
      <c r="A124" s="243" t="s">
        <v>2011</v>
      </c>
      <c r="B124" s="244">
        <v>115</v>
      </c>
      <c r="C124" s="245" t="s">
        <v>1625</v>
      </c>
      <c r="D124" s="246" t="s">
        <v>1417</v>
      </c>
      <c r="E124" s="246" t="s">
        <v>1418</v>
      </c>
      <c r="F124" s="245" t="s">
        <v>1560</v>
      </c>
      <c r="G124" s="246" t="s">
        <v>1608</v>
      </c>
      <c r="H124" s="246" t="s">
        <v>1404</v>
      </c>
      <c r="I124" s="98" t="s">
        <v>1804</v>
      </c>
    </row>
    <row r="125" spans="1:9" ht="15">
      <c r="A125" s="243" t="s">
        <v>2012</v>
      </c>
      <c r="B125" s="244">
        <v>116</v>
      </c>
      <c r="C125" s="245" t="s">
        <v>1590</v>
      </c>
      <c r="D125" s="246" t="s">
        <v>1420</v>
      </c>
      <c r="E125" s="246" t="s">
        <v>1421</v>
      </c>
      <c r="F125" s="245" t="s">
        <v>1669</v>
      </c>
      <c r="G125" s="246" t="s">
        <v>1306</v>
      </c>
      <c r="H125" s="246" t="s">
        <v>1315</v>
      </c>
      <c r="I125" s="98" t="s">
        <v>1436</v>
      </c>
    </row>
    <row r="126" spans="1:9" ht="15">
      <c r="A126" s="243" t="s">
        <v>2013</v>
      </c>
      <c r="B126" s="244">
        <v>117</v>
      </c>
      <c r="C126" s="245" t="s">
        <v>1579</v>
      </c>
      <c r="D126" s="246" t="s">
        <v>1422</v>
      </c>
      <c r="E126" s="246" t="s">
        <v>1423</v>
      </c>
      <c r="F126" s="245" t="s">
        <v>1560</v>
      </c>
      <c r="G126" s="246" t="s">
        <v>1561</v>
      </c>
      <c r="H126" s="246" t="s">
        <v>1704</v>
      </c>
      <c r="I126" s="98" t="s">
        <v>1805</v>
      </c>
    </row>
    <row r="127" spans="1:9" ht="15">
      <c r="A127" s="243" t="s">
        <v>2014</v>
      </c>
      <c r="B127" s="244">
        <v>118</v>
      </c>
      <c r="C127" s="245" t="s">
        <v>1579</v>
      </c>
      <c r="D127" s="246" t="s">
        <v>1790</v>
      </c>
      <c r="E127" s="246" t="s">
        <v>1791</v>
      </c>
      <c r="F127" s="245" t="s">
        <v>1560</v>
      </c>
      <c r="G127" s="246" t="s">
        <v>1792</v>
      </c>
      <c r="H127" s="246" t="s">
        <v>1793</v>
      </c>
      <c r="I127" s="98" t="s">
        <v>1443</v>
      </c>
    </row>
    <row r="128" spans="1:9" ht="15">
      <c r="A128" s="243" t="s">
        <v>2015</v>
      </c>
      <c r="B128" s="244">
        <v>119</v>
      </c>
      <c r="C128" s="245" t="s">
        <v>1579</v>
      </c>
      <c r="D128" s="246" t="s">
        <v>1781</v>
      </c>
      <c r="E128" s="246" t="s">
        <v>2258</v>
      </c>
      <c r="F128" s="245" t="s">
        <v>1560</v>
      </c>
      <c r="G128" s="246" t="s">
        <v>1569</v>
      </c>
      <c r="H128" s="246" t="s">
        <v>1425</v>
      </c>
      <c r="I128" s="98" t="s">
        <v>1674</v>
      </c>
    </row>
    <row r="129" spans="1:9" ht="15">
      <c r="A129" s="243" t="s">
        <v>2016</v>
      </c>
      <c r="B129" s="244">
        <v>120</v>
      </c>
      <c r="C129" s="245" t="s">
        <v>1625</v>
      </c>
      <c r="D129" s="246" t="s">
        <v>1427</v>
      </c>
      <c r="E129" s="246" t="s">
        <v>1428</v>
      </c>
      <c r="F129" s="245" t="s">
        <v>1560</v>
      </c>
      <c r="G129" s="246" t="s">
        <v>1608</v>
      </c>
      <c r="H129" s="246" t="s">
        <v>1295</v>
      </c>
      <c r="I129" s="98" t="s">
        <v>1451</v>
      </c>
    </row>
    <row r="130" spans="1:9" ht="15">
      <c r="A130" s="243" t="s">
        <v>2017</v>
      </c>
      <c r="B130" s="244">
        <v>121</v>
      </c>
      <c r="C130" s="245" t="s">
        <v>1590</v>
      </c>
      <c r="D130" s="246" t="s">
        <v>1429</v>
      </c>
      <c r="E130" s="246" t="s">
        <v>1430</v>
      </c>
      <c r="F130" s="245" t="s">
        <v>1560</v>
      </c>
      <c r="G130" s="246" t="s">
        <v>1608</v>
      </c>
      <c r="H130" s="246" t="s">
        <v>1595</v>
      </c>
      <c r="I130" s="98" t="s">
        <v>1675</v>
      </c>
    </row>
    <row r="131" spans="1:9" ht="15">
      <c r="A131" s="243" t="s">
        <v>2018</v>
      </c>
      <c r="B131" s="244">
        <v>122</v>
      </c>
      <c r="C131" s="245" t="s">
        <v>1625</v>
      </c>
      <c r="D131" s="246" t="s">
        <v>1432</v>
      </c>
      <c r="E131" s="246" t="s">
        <v>1433</v>
      </c>
      <c r="F131" s="245" t="s">
        <v>1560</v>
      </c>
      <c r="G131" s="246" t="s">
        <v>1561</v>
      </c>
      <c r="H131" s="246" t="s">
        <v>1704</v>
      </c>
      <c r="I131" s="98" t="s">
        <v>1454</v>
      </c>
    </row>
    <row r="132" spans="1:9" ht="15">
      <c r="A132" s="243" t="s">
        <v>2019</v>
      </c>
      <c r="B132" s="244">
        <v>123</v>
      </c>
      <c r="C132" s="245" t="s">
        <v>1579</v>
      </c>
      <c r="D132" s="246" t="s">
        <v>1434</v>
      </c>
      <c r="E132" s="246" t="s">
        <v>1435</v>
      </c>
      <c r="F132" s="245" t="s">
        <v>1560</v>
      </c>
      <c r="G132" s="246" t="s">
        <v>1659</v>
      </c>
      <c r="H132" s="246" t="s">
        <v>1582</v>
      </c>
      <c r="I132" s="98" t="s">
        <v>1677</v>
      </c>
    </row>
    <row r="133" spans="1:9" ht="15">
      <c r="A133" s="243" t="s">
        <v>2020</v>
      </c>
      <c r="B133" s="244">
        <v>124</v>
      </c>
      <c r="C133" s="245" t="s">
        <v>1579</v>
      </c>
      <c r="D133" s="246" t="s">
        <v>1437</v>
      </c>
      <c r="E133" s="246" t="s">
        <v>1438</v>
      </c>
      <c r="F133" s="245" t="s">
        <v>1560</v>
      </c>
      <c r="G133" s="246" t="s">
        <v>1642</v>
      </c>
      <c r="H133" s="246" t="s">
        <v>1439</v>
      </c>
      <c r="I133" s="98" t="s">
        <v>1460</v>
      </c>
    </row>
    <row r="134" spans="1:9" ht="15">
      <c r="A134" s="243" t="s">
        <v>2021</v>
      </c>
      <c r="B134" s="244">
        <v>125</v>
      </c>
      <c r="C134" s="245" t="s">
        <v>1625</v>
      </c>
      <c r="D134" s="246" t="s">
        <v>1440</v>
      </c>
      <c r="E134" s="246" t="s">
        <v>1441</v>
      </c>
      <c r="F134" s="245" t="s">
        <v>1612</v>
      </c>
      <c r="G134" s="246" t="s">
        <v>1889</v>
      </c>
      <c r="H134" s="246" t="s">
        <v>1442</v>
      </c>
      <c r="I134" s="98" t="s">
        <v>1678</v>
      </c>
    </row>
    <row r="135" spans="1:9" ht="15">
      <c r="A135" s="243" t="s">
        <v>2022</v>
      </c>
      <c r="B135" s="244">
        <v>126</v>
      </c>
      <c r="C135" s="245" t="s">
        <v>1590</v>
      </c>
      <c r="D135" s="246" t="s">
        <v>1444</v>
      </c>
      <c r="E135" s="246" t="s">
        <v>1445</v>
      </c>
      <c r="F135" s="245" t="s">
        <v>1669</v>
      </c>
      <c r="G135" s="246" t="s">
        <v>1446</v>
      </c>
      <c r="H135" s="246" t="s">
        <v>1595</v>
      </c>
      <c r="I135" s="98" t="s">
        <v>1468</v>
      </c>
    </row>
    <row r="136" spans="1:9" ht="15">
      <c r="A136" s="243" t="s">
        <v>2023</v>
      </c>
      <c r="B136" s="244">
        <v>127</v>
      </c>
      <c r="C136" s="245" t="s">
        <v>1583</v>
      </c>
      <c r="D136" s="246" t="s">
        <v>1447</v>
      </c>
      <c r="E136" s="246" t="s">
        <v>1448</v>
      </c>
      <c r="F136" s="245" t="s">
        <v>1669</v>
      </c>
      <c r="G136" s="246" t="s">
        <v>1449</v>
      </c>
      <c r="H136" s="246" t="s">
        <v>1450</v>
      </c>
      <c r="I136" s="98" t="s">
        <v>1679</v>
      </c>
    </row>
    <row r="137" spans="1:9" ht="15">
      <c r="A137" s="243" t="s">
        <v>2024</v>
      </c>
      <c r="B137" s="244">
        <v>128</v>
      </c>
      <c r="C137" s="245" t="s">
        <v>1625</v>
      </c>
      <c r="D137" s="246" t="s">
        <v>1643</v>
      </c>
      <c r="E137" s="246" t="s">
        <v>1644</v>
      </c>
      <c r="F137" s="245" t="s">
        <v>1560</v>
      </c>
      <c r="G137" s="246" t="s">
        <v>1645</v>
      </c>
      <c r="H137" s="246" t="s">
        <v>1646</v>
      </c>
      <c r="I137" s="98" t="s">
        <v>1473</v>
      </c>
    </row>
    <row r="138" spans="1:9" ht="15">
      <c r="A138" s="243" t="s">
        <v>2025</v>
      </c>
      <c r="B138" s="244">
        <v>129</v>
      </c>
      <c r="C138" s="245" t="s">
        <v>1625</v>
      </c>
      <c r="D138" s="246" t="s">
        <v>1452</v>
      </c>
      <c r="E138" s="246" t="s">
        <v>1453</v>
      </c>
      <c r="F138" s="245" t="s">
        <v>1560</v>
      </c>
      <c r="G138" s="246" t="s">
        <v>1561</v>
      </c>
      <c r="H138" s="246" t="s">
        <v>1633</v>
      </c>
      <c r="I138" s="98" t="s">
        <v>1680</v>
      </c>
    </row>
    <row r="139" spans="1:9" ht="15">
      <c r="A139" s="243" t="s">
        <v>2026</v>
      </c>
      <c r="B139" s="244">
        <v>130</v>
      </c>
      <c r="C139" s="245" t="s">
        <v>1579</v>
      </c>
      <c r="D139" s="246" t="s">
        <v>1455</v>
      </c>
      <c r="E139" s="246" t="s">
        <v>1456</v>
      </c>
      <c r="F139" s="245" t="s">
        <v>1560</v>
      </c>
      <c r="G139" s="246" t="s">
        <v>1608</v>
      </c>
      <c r="H139" s="246" t="s">
        <v>1457</v>
      </c>
      <c r="I139" s="98" t="s">
        <v>1477</v>
      </c>
    </row>
    <row r="140" spans="1:9" ht="15">
      <c r="A140" s="243" t="s">
        <v>2027</v>
      </c>
      <c r="B140" s="244">
        <v>131</v>
      </c>
      <c r="C140" s="245" t="s">
        <v>1579</v>
      </c>
      <c r="D140" s="246" t="s">
        <v>1458</v>
      </c>
      <c r="E140" s="246" t="s">
        <v>1459</v>
      </c>
      <c r="F140" s="245" t="s">
        <v>1560</v>
      </c>
      <c r="G140" s="246" t="s">
        <v>1289</v>
      </c>
      <c r="H140" s="246" t="s">
        <v>1788</v>
      </c>
      <c r="I140" s="98" t="s">
        <v>1681</v>
      </c>
    </row>
    <row r="141" spans="1:9" ht="15">
      <c r="A141" s="243" t="s">
        <v>2028</v>
      </c>
      <c r="B141" s="244">
        <v>132</v>
      </c>
      <c r="C141" s="245" t="s">
        <v>1625</v>
      </c>
      <c r="D141" s="246" t="s">
        <v>1461</v>
      </c>
      <c r="E141" s="246" t="s">
        <v>1462</v>
      </c>
      <c r="F141" s="245" t="s">
        <v>1560</v>
      </c>
      <c r="G141" s="246" t="s">
        <v>1463</v>
      </c>
      <c r="H141" s="246" t="s">
        <v>1464</v>
      </c>
      <c r="I141" s="98" t="s">
        <v>1479</v>
      </c>
    </row>
    <row r="142" spans="1:9" ht="15">
      <c r="A142" s="243" t="s">
        <v>2029</v>
      </c>
      <c r="B142" s="244">
        <v>133</v>
      </c>
      <c r="C142" s="245" t="s">
        <v>1579</v>
      </c>
      <c r="D142" s="246" t="s">
        <v>1465</v>
      </c>
      <c r="E142" s="246" t="s">
        <v>1466</v>
      </c>
      <c r="F142" s="245" t="s">
        <v>1560</v>
      </c>
      <c r="G142" s="246" t="s">
        <v>1608</v>
      </c>
      <c r="H142" s="246" t="s">
        <v>1467</v>
      </c>
      <c r="I142" s="98" t="s">
        <v>1682</v>
      </c>
    </row>
    <row r="143" spans="1:9" ht="15">
      <c r="A143" s="243" t="s">
        <v>2030</v>
      </c>
      <c r="B143" s="244">
        <v>134</v>
      </c>
      <c r="C143" s="245" t="s">
        <v>1625</v>
      </c>
      <c r="D143" s="246" t="s">
        <v>1469</v>
      </c>
      <c r="E143" s="246" t="s">
        <v>1470</v>
      </c>
      <c r="F143" s="245" t="s">
        <v>1560</v>
      </c>
      <c r="G143" s="246" t="s">
        <v>1642</v>
      </c>
      <c r="H143" s="246" t="s">
        <v>1704</v>
      </c>
      <c r="I143" s="98" t="s">
        <v>1480</v>
      </c>
    </row>
    <row r="144" spans="1:9" ht="15">
      <c r="A144" s="243" t="s">
        <v>2031</v>
      </c>
      <c r="B144" s="244">
        <v>135</v>
      </c>
      <c r="C144" s="245" t="s">
        <v>1583</v>
      </c>
      <c r="D144" s="246" t="s">
        <v>1471</v>
      </c>
      <c r="E144" s="246" t="s">
        <v>1472</v>
      </c>
      <c r="F144" s="245" t="s">
        <v>1560</v>
      </c>
      <c r="G144" s="246" t="s">
        <v>1569</v>
      </c>
      <c r="H144" s="246" t="s">
        <v>1582</v>
      </c>
      <c r="I144" s="98" t="s">
        <v>1683</v>
      </c>
    </row>
    <row r="145" spans="1:9" ht="15">
      <c r="A145" s="243" t="s">
        <v>2032</v>
      </c>
      <c r="B145" s="244">
        <v>136</v>
      </c>
      <c r="C145" s="245" t="s">
        <v>1625</v>
      </c>
      <c r="D145" s="246" t="s">
        <v>1474</v>
      </c>
      <c r="E145" s="246" t="s">
        <v>1475</v>
      </c>
      <c r="F145" s="245" t="s">
        <v>1560</v>
      </c>
      <c r="G145" s="246" t="s">
        <v>1463</v>
      </c>
      <c r="H145" s="246" t="s">
        <v>1476</v>
      </c>
      <c r="I145" s="98" t="s">
        <v>1483</v>
      </c>
    </row>
    <row r="146" spans="1:9" ht="15">
      <c r="A146" s="243" t="s">
        <v>2033</v>
      </c>
      <c r="B146" s="244">
        <v>137</v>
      </c>
      <c r="C146" s="245" t="s">
        <v>1647</v>
      </c>
      <c r="D146" s="246" t="s">
        <v>1684</v>
      </c>
      <c r="E146" s="246" t="s">
        <v>1685</v>
      </c>
      <c r="F146" s="245" t="s">
        <v>1560</v>
      </c>
      <c r="G146" s="246" t="s">
        <v>1645</v>
      </c>
      <c r="H146" s="246" t="s">
        <v>1710</v>
      </c>
      <c r="I146" s="98" t="s">
        <v>1490</v>
      </c>
    </row>
    <row r="147" spans="1:9" ht="15">
      <c r="A147" s="243" t="s">
        <v>2034</v>
      </c>
      <c r="B147" s="244">
        <v>138</v>
      </c>
      <c r="C147" s="245" t="s">
        <v>1647</v>
      </c>
      <c r="D147" s="246" t="s">
        <v>1648</v>
      </c>
      <c r="E147" s="246" t="s">
        <v>1649</v>
      </c>
      <c r="F147" s="245" t="s">
        <v>1560</v>
      </c>
      <c r="G147" s="246" t="s">
        <v>1665</v>
      </c>
      <c r="H147" s="246" t="s">
        <v>1709</v>
      </c>
      <c r="I147" s="98" t="s">
        <v>1492</v>
      </c>
    </row>
    <row r="148" spans="1:9" ht="15">
      <c r="A148" s="243" t="s">
        <v>2035</v>
      </c>
      <c r="B148" s="244">
        <v>139</v>
      </c>
      <c r="C148" s="245" t="s">
        <v>1647</v>
      </c>
      <c r="D148" s="246" t="s">
        <v>1650</v>
      </c>
      <c r="E148" s="246" t="s">
        <v>1713</v>
      </c>
      <c r="F148" s="245" t="s">
        <v>1560</v>
      </c>
      <c r="G148" s="246" t="s">
        <v>1651</v>
      </c>
      <c r="H148" s="246" t="s">
        <v>1478</v>
      </c>
      <c r="I148" s="98" t="s">
        <v>1493</v>
      </c>
    </row>
    <row r="149" spans="1:9" ht="15">
      <c r="A149" s="243" t="s">
        <v>2036</v>
      </c>
      <c r="B149" s="244">
        <v>141</v>
      </c>
      <c r="C149" s="245" t="s">
        <v>1647</v>
      </c>
      <c r="D149" s="246" t="s">
        <v>1686</v>
      </c>
      <c r="E149" s="246" t="s">
        <v>1687</v>
      </c>
      <c r="F149" s="245" t="s">
        <v>1560</v>
      </c>
      <c r="G149" s="246" t="s">
        <v>1642</v>
      </c>
      <c r="H149" s="246" t="s">
        <v>1710</v>
      </c>
      <c r="I149" s="98" t="s">
        <v>1494</v>
      </c>
    </row>
    <row r="150" spans="1:9" ht="15">
      <c r="A150" s="243" t="s">
        <v>2037</v>
      </c>
      <c r="B150" s="244">
        <v>142</v>
      </c>
      <c r="C150" s="245" t="s">
        <v>1647</v>
      </c>
      <c r="D150" s="246" t="s">
        <v>1690</v>
      </c>
      <c r="E150" s="246" t="s">
        <v>1691</v>
      </c>
      <c r="F150" s="245" t="s">
        <v>1560</v>
      </c>
      <c r="G150" s="246" t="s">
        <v>1569</v>
      </c>
      <c r="H150" s="246" t="s">
        <v>1710</v>
      </c>
      <c r="I150" s="98" t="s">
        <v>1497</v>
      </c>
    </row>
    <row r="151" spans="1:9" ht="15">
      <c r="A151" s="243" t="s">
        <v>2038</v>
      </c>
      <c r="B151" s="244">
        <v>143</v>
      </c>
      <c r="C151" s="245" t="s">
        <v>1647</v>
      </c>
      <c r="D151" s="246" t="s">
        <v>1688</v>
      </c>
      <c r="E151" s="246" t="s">
        <v>1689</v>
      </c>
      <c r="F151" s="245" t="s">
        <v>1560</v>
      </c>
      <c r="G151" s="246" t="s">
        <v>1642</v>
      </c>
      <c r="H151" s="246" t="s">
        <v>1806</v>
      </c>
      <c r="I151" s="98" t="s">
        <v>1500</v>
      </c>
    </row>
    <row r="152" spans="1:9" ht="15">
      <c r="A152" s="243" t="s">
        <v>2039</v>
      </c>
      <c r="B152" s="244">
        <v>144</v>
      </c>
      <c r="C152" s="245" t="s">
        <v>1647</v>
      </c>
      <c r="D152" s="246" t="s">
        <v>1481</v>
      </c>
      <c r="E152" s="246" t="s">
        <v>1482</v>
      </c>
      <c r="F152" s="245" t="s">
        <v>1560</v>
      </c>
      <c r="G152" s="246" t="s">
        <v>1888</v>
      </c>
      <c r="H152" s="246" t="s">
        <v>1709</v>
      </c>
      <c r="I152" s="98" t="s">
        <v>1504</v>
      </c>
    </row>
    <row r="153" spans="1:9" ht="15">
      <c r="A153" s="243" t="s">
        <v>2040</v>
      </c>
      <c r="B153" s="244">
        <v>145</v>
      </c>
      <c r="C153" s="245" t="s">
        <v>1647</v>
      </c>
      <c r="D153" s="246" t="s">
        <v>1484</v>
      </c>
      <c r="E153" s="246" t="s">
        <v>1485</v>
      </c>
      <c r="F153" s="245" t="s">
        <v>1560</v>
      </c>
      <c r="G153" s="246" t="s">
        <v>1645</v>
      </c>
      <c r="H153" s="246" t="s">
        <v>1710</v>
      </c>
      <c r="I153" s="98" t="s">
        <v>1505</v>
      </c>
    </row>
    <row r="154" spans="1:9" ht="12.75">
      <c r="A154" s="91"/>
      <c r="B154" s="83"/>
      <c r="C154" s="84"/>
      <c r="D154" s="85"/>
      <c r="E154" s="85"/>
      <c r="F154" s="85"/>
      <c r="G154" s="85"/>
      <c r="H154" s="85"/>
      <c r="I154" s="85"/>
    </row>
    <row r="155" spans="1:9" ht="12.75">
      <c r="A155" s="91"/>
      <c r="B155" s="83"/>
      <c r="C155" s="84"/>
      <c r="D155" s="85"/>
      <c r="E155" s="85"/>
      <c r="F155" s="85"/>
      <c r="G155" s="85"/>
      <c r="H155" s="85"/>
      <c r="I155" s="85"/>
    </row>
    <row r="156" spans="1:9" ht="12.75">
      <c r="A156" s="91"/>
      <c r="B156" s="83"/>
      <c r="C156" s="84"/>
      <c r="D156" s="85"/>
      <c r="E156" s="85"/>
      <c r="F156" s="85"/>
      <c r="G156" s="85"/>
      <c r="H156" s="85"/>
      <c r="I156" s="85"/>
    </row>
    <row r="157" spans="1:9" ht="12.75">
      <c r="A157" s="91"/>
      <c r="B157" s="83"/>
      <c r="C157" s="84"/>
      <c r="D157" s="85"/>
      <c r="E157" s="85"/>
      <c r="F157" s="85"/>
      <c r="G157" s="85"/>
      <c r="H157" s="85"/>
      <c r="I157" s="85"/>
    </row>
    <row r="158" spans="1:9" ht="12.75">
      <c r="A158" s="91"/>
      <c r="B158" s="83"/>
      <c r="C158" s="84"/>
      <c r="D158" s="85"/>
      <c r="E158" s="85"/>
      <c r="F158" s="85"/>
      <c r="G158" s="85"/>
      <c r="H158" s="85"/>
      <c r="I158" s="85"/>
    </row>
    <row r="159" spans="1:9" ht="12.75">
      <c r="A159" s="91"/>
      <c r="B159" s="83"/>
      <c r="C159" s="84"/>
      <c r="D159" s="85"/>
      <c r="E159" s="85"/>
      <c r="F159" s="85"/>
      <c r="G159" s="85"/>
      <c r="H159" s="85"/>
      <c r="I159" s="85"/>
    </row>
    <row r="160" spans="1:9" ht="12.75">
      <c r="A160" s="91"/>
      <c r="B160" s="83"/>
      <c r="C160" s="84"/>
      <c r="D160" s="85"/>
      <c r="E160" s="85"/>
      <c r="F160" s="85"/>
      <c r="G160" s="85"/>
      <c r="H160" s="85"/>
      <c r="I160" s="85"/>
    </row>
    <row r="161" spans="1:9" ht="12.75">
      <c r="A161" s="91"/>
      <c r="B161" s="83"/>
      <c r="C161" s="84"/>
      <c r="D161" s="85"/>
      <c r="E161" s="85"/>
      <c r="F161" s="85"/>
      <c r="G161" s="85"/>
      <c r="H161" s="85"/>
      <c r="I161" s="85"/>
    </row>
    <row r="162" spans="1:9" ht="12.75">
      <c r="A162" s="91"/>
      <c r="B162" s="83"/>
      <c r="C162" s="84"/>
      <c r="D162" s="85"/>
      <c r="E162" s="85"/>
      <c r="F162" s="85"/>
      <c r="G162" s="85"/>
      <c r="H162" s="85"/>
      <c r="I162" s="85"/>
    </row>
    <row r="163" spans="1:9" ht="12.75">
      <c r="A163" s="91"/>
      <c r="B163" s="83"/>
      <c r="C163" s="84"/>
      <c r="D163" s="85"/>
      <c r="E163" s="85"/>
      <c r="F163" s="85"/>
      <c r="G163" s="85"/>
      <c r="H163" s="85"/>
      <c r="I163" s="85"/>
    </row>
    <row r="164" spans="1:9" ht="12.75">
      <c r="A164" s="91"/>
      <c r="B164" s="83"/>
      <c r="C164" s="84"/>
      <c r="D164" s="85"/>
      <c r="E164" s="85"/>
      <c r="F164" s="85"/>
      <c r="G164" s="85"/>
      <c r="H164" s="85"/>
      <c r="I164" s="85"/>
    </row>
    <row r="165" spans="1:9" ht="12.75">
      <c r="A165" s="91"/>
      <c r="B165" s="83"/>
      <c r="C165" s="84"/>
      <c r="D165" s="85"/>
      <c r="E165" s="85"/>
      <c r="F165" s="85"/>
      <c r="G165" s="85"/>
      <c r="H165" s="85"/>
      <c r="I165" s="85"/>
    </row>
    <row r="166" spans="1:9" ht="12.75">
      <c r="A166" s="91"/>
      <c r="B166" s="83"/>
      <c r="C166" s="84"/>
      <c r="D166" s="85"/>
      <c r="E166" s="85"/>
      <c r="F166" s="85"/>
      <c r="G166" s="85"/>
      <c r="H166" s="85"/>
      <c r="I166" s="85"/>
    </row>
    <row r="167" spans="1:9" ht="12.75">
      <c r="A167" s="91"/>
      <c r="B167" s="83"/>
      <c r="C167" s="84"/>
      <c r="D167" s="85"/>
      <c r="E167" s="85"/>
      <c r="F167" s="85"/>
      <c r="G167" s="85"/>
      <c r="H167" s="85"/>
      <c r="I167" s="85"/>
    </row>
    <row r="168" spans="1:9" ht="12.75">
      <c r="A168" s="91"/>
      <c r="B168" s="83"/>
      <c r="C168" s="84"/>
      <c r="D168" s="85"/>
      <c r="E168" s="85"/>
      <c r="F168" s="85"/>
      <c r="G168" s="85"/>
      <c r="H168" s="85"/>
      <c r="I168" s="85"/>
    </row>
    <row r="169" spans="1:9" ht="12.75">
      <c r="A169" s="91"/>
      <c r="B169" s="83"/>
      <c r="C169" s="84"/>
      <c r="D169" s="85"/>
      <c r="E169" s="85"/>
      <c r="F169" s="85"/>
      <c r="G169" s="85"/>
      <c r="H169" s="85"/>
      <c r="I169" s="85"/>
    </row>
    <row r="170" spans="1:9" ht="12.75">
      <c r="A170" s="91"/>
      <c r="B170" s="83"/>
      <c r="C170" s="84"/>
      <c r="D170" s="85"/>
      <c r="E170" s="85"/>
      <c r="F170" s="85"/>
      <c r="G170" s="85"/>
      <c r="H170" s="85"/>
      <c r="I170" s="85"/>
    </row>
    <row r="171" spans="1:9" ht="12.75">
      <c r="A171" s="91"/>
      <c r="B171" s="83"/>
      <c r="C171" s="84"/>
      <c r="D171" s="85"/>
      <c r="E171" s="85"/>
      <c r="F171" s="85"/>
      <c r="G171" s="85"/>
      <c r="H171" s="85"/>
      <c r="I171" s="85"/>
    </row>
    <row r="172" spans="1:9" ht="12.75">
      <c r="A172" s="91"/>
      <c r="B172" s="83"/>
      <c r="C172" s="84"/>
      <c r="D172" s="85"/>
      <c r="E172" s="85"/>
      <c r="F172" s="85"/>
      <c r="G172" s="85"/>
      <c r="H172" s="85"/>
      <c r="I172" s="85"/>
    </row>
    <row r="173" spans="1:9" ht="12.75">
      <c r="A173" s="91"/>
      <c r="B173" s="83"/>
      <c r="C173" s="84"/>
      <c r="D173" s="85"/>
      <c r="E173" s="85"/>
      <c r="F173" s="85"/>
      <c r="G173" s="85"/>
      <c r="H173" s="85"/>
      <c r="I173" s="85"/>
    </row>
    <row r="174" spans="1:9" ht="12.75">
      <c r="A174" s="91"/>
      <c r="B174" s="83"/>
      <c r="C174" s="84"/>
      <c r="D174" s="85"/>
      <c r="E174" s="85"/>
      <c r="F174" s="85"/>
      <c r="G174" s="85"/>
      <c r="H174" s="85"/>
      <c r="I174" s="85"/>
    </row>
    <row r="175" spans="1:9" ht="12.75">
      <c r="A175" s="91"/>
      <c r="B175" s="83"/>
      <c r="C175" s="84"/>
      <c r="D175" s="85"/>
      <c r="E175" s="85"/>
      <c r="F175" s="85"/>
      <c r="G175" s="85"/>
      <c r="H175" s="85"/>
      <c r="I175" s="85"/>
    </row>
    <row r="176" spans="1:9" ht="12.75">
      <c r="A176" s="91"/>
      <c r="B176" s="83"/>
      <c r="C176" s="84"/>
      <c r="D176" s="85"/>
      <c r="E176" s="85"/>
      <c r="F176" s="85"/>
      <c r="G176" s="85"/>
      <c r="H176" s="85"/>
      <c r="I176" s="85"/>
    </row>
    <row r="177" spans="1:9" ht="12.75">
      <c r="A177" s="91"/>
      <c r="B177" s="83"/>
      <c r="C177" s="84"/>
      <c r="D177" s="85"/>
      <c r="E177" s="85"/>
      <c r="F177" s="85"/>
      <c r="G177" s="85"/>
      <c r="H177" s="85"/>
      <c r="I177" s="85"/>
    </row>
    <row r="178" spans="1:9" ht="12.75">
      <c r="A178" s="91"/>
      <c r="B178" s="83"/>
      <c r="C178" s="84"/>
      <c r="D178" s="85"/>
      <c r="E178" s="85"/>
      <c r="F178" s="85"/>
      <c r="G178" s="85"/>
      <c r="H178" s="85"/>
      <c r="I178" s="85"/>
    </row>
    <row r="179" spans="1:9" ht="12.75">
      <c r="A179" s="91"/>
      <c r="B179" s="83"/>
      <c r="C179" s="84"/>
      <c r="D179" s="85"/>
      <c r="E179" s="85"/>
      <c r="F179" s="85"/>
      <c r="G179" s="85"/>
      <c r="H179" s="85"/>
      <c r="I179" s="85"/>
    </row>
    <row r="180" spans="1:9" ht="12.75">
      <c r="A180" s="91"/>
      <c r="B180" s="83"/>
      <c r="C180" s="84"/>
      <c r="D180" s="85"/>
      <c r="E180" s="85"/>
      <c r="F180" s="85"/>
      <c r="G180" s="85"/>
      <c r="H180" s="85"/>
      <c r="I180" s="85"/>
    </row>
    <row r="181" spans="1:9" ht="12.75">
      <c r="A181" s="91"/>
      <c r="B181" s="83"/>
      <c r="C181" s="84"/>
      <c r="D181" s="85"/>
      <c r="E181" s="85"/>
      <c r="F181" s="85"/>
      <c r="G181" s="85"/>
      <c r="H181" s="85"/>
      <c r="I181" s="85"/>
    </row>
    <row r="182" spans="1:9" ht="12.75">
      <c r="A182" s="91"/>
      <c r="B182" s="83"/>
      <c r="C182" s="84"/>
      <c r="D182" s="85"/>
      <c r="E182" s="85"/>
      <c r="F182" s="85"/>
      <c r="G182" s="85"/>
      <c r="H182" s="85"/>
      <c r="I182" s="85"/>
    </row>
    <row r="183" spans="1:9" ht="12.75">
      <c r="A183" s="91"/>
      <c r="B183" s="83"/>
      <c r="C183" s="84"/>
      <c r="D183" s="85"/>
      <c r="E183" s="85"/>
      <c r="F183" s="85"/>
      <c r="G183" s="85"/>
      <c r="H183" s="85"/>
      <c r="I183" s="85"/>
    </row>
    <row r="184" spans="1:9" ht="12.75">
      <c r="A184" s="91"/>
      <c r="B184" s="83"/>
      <c r="C184" s="84"/>
      <c r="D184" s="85"/>
      <c r="E184" s="85"/>
      <c r="F184" s="85"/>
      <c r="G184" s="85"/>
      <c r="H184" s="85"/>
      <c r="I184" s="85"/>
    </row>
    <row r="185" spans="1:9" ht="12.75">
      <c r="A185" s="91"/>
      <c r="B185" s="83"/>
      <c r="C185" s="84"/>
      <c r="D185" s="85"/>
      <c r="E185" s="85"/>
      <c r="F185" s="85"/>
      <c r="G185" s="85"/>
      <c r="H185" s="85"/>
      <c r="I185" s="85"/>
    </row>
    <row r="186" spans="1:9" ht="12.75">
      <c r="A186" s="91"/>
      <c r="B186" s="83"/>
      <c r="C186" s="84"/>
      <c r="D186" s="85"/>
      <c r="E186" s="85"/>
      <c r="F186" s="85"/>
      <c r="G186" s="85"/>
      <c r="H186" s="85"/>
      <c r="I186" s="85"/>
    </row>
    <row r="187" spans="1:9" ht="12.75">
      <c r="A187" s="91"/>
      <c r="B187" s="83"/>
      <c r="C187" s="84"/>
      <c r="D187" s="85"/>
      <c r="E187" s="85"/>
      <c r="F187" s="85"/>
      <c r="G187" s="85"/>
      <c r="H187" s="85"/>
      <c r="I187" s="85"/>
    </row>
    <row r="188" spans="1:9" ht="12.75">
      <c r="A188" s="91"/>
      <c r="B188" s="83"/>
      <c r="C188" s="84"/>
      <c r="D188" s="85"/>
      <c r="E188" s="85"/>
      <c r="F188" s="85"/>
      <c r="G188" s="85"/>
      <c r="H188" s="85"/>
      <c r="I188" s="85"/>
    </row>
    <row r="189" spans="1:9" ht="12.75">
      <c r="A189" s="91"/>
      <c r="B189" s="83"/>
      <c r="C189" s="84"/>
      <c r="D189" s="85"/>
      <c r="E189" s="85"/>
      <c r="F189" s="85"/>
      <c r="G189" s="85"/>
      <c r="H189" s="85"/>
      <c r="I189" s="85"/>
    </row>
    <row r="190" spans="1:9" ht="12.75">
      <c r="A190" s="91"/>
      <c r="B190" s="83"/>
      <c r="C190" s="84"/>
      <c r="D190" s="85"/>
      <c r="E190" s="85"/>
      <c r="F190" s="85"/>
      <c r="G190" s="85"/>
      <c r="H190" s="85"/>
      <c r="I190" s="85"/>
    </row>
    <row r="191" spans="1:9" ht="12.75">
      <c r="A191" s="91"/>
      <c r="B191" s="83"/>
      <c r="C191" s="84"/>
      <c r="D191" s="85"/>
      <c r="E191" s="85"/>
      <c r="F191" s="85"/>
      <c r="G191" s="85"/>
      <c r="H191" s="85"/>
      <c r="I191" s="85"/>
    </row>
    <row r="192" spans="1:9" ht="12.75">
      <c r="A192" s="91"/>
      <c r="B192" s="83"/>
      <c r="C192" s="84"/>
      <c r="D192" s="85"/>
      <c r="E192" s="85"/>
      <c r="F192" s="85"/>
      <c r="G192" s="85"/>
      <c r="H192" s="85"/>
      <c r="I192" s="85"/>
    </row>
    <row r="193" spans="1:9" ht="12.75">
      <c r="A193" s="91"/>
      <c r="B193" s="83"/>
      <c r="C193" s="84"/>
      <c r="D193" s="85"/>
      <c r="E193" s="85"/>
      <c r="F193" s="85"/>
      <c r="G193" s="85"/>
      <c r="H193" s="85"/>
      <c r="I193" s="85"/>
    </row>
    <row r="194" spans="1:9" ht="12.75">
      <c r="A194" s="91"/>
      <c r="B194" s="83"/>
      <c r="C194" s="84"/>
      <c r="D194" s="85"/>
      <c r="E194" s="85"/>
      <c r="F194" s="85"/>
      <c r="G194" s="85"/>
      <c r="H194" s="85"/>
      <c r="I194" s="85"/>
    </row>
    <row r="195" spans="1:9" ht="12.75">
      <c r="A195" s="91"/>
      <c r="B195" s="83"/>
      <c r="C195" s="84"/>
      <c r="D195" s="85"/>
      <c r="E195" s="85"/>
      <c r="F195" s="85"/>
      <c r="G195" s="85"/>
      <c r="H195" s="85"/>
      <c r="I195" s="85"/>
    </row>
    <row r="196" spans="1:9" ht="12.75">
      <c r="A196" s="91"/>
      <c r="B196" s="83"/>
      <c r="C196" s="84"/>
      <c r="D196" s="85"/>
      <c r="E196" s="85"/>
      <c r="F196" s="85"/>
      <c r="G196" s="85"/>
      <c r="H196" s="85"/>
      <c r="I196" s="85"/>
    </row>
    <row r="197" spans="1:9" ht="12.75">
      <c r="A197" s="91"/>
      <c r="B197" s="83"/>
      <c r="C197" s="84"/>
      <c r="D197" s="85"/>
      <c r="E197" s="85"/>
      <c r="F197" s="85"/>
      <c r="G197" s="85"/>
      <c r="H197" s="85"/>
      <c r="I197" s="85"/>
    </row>
    <row r="198" spans="1:9" ht="12.75">
      <c r="A198" s="91"/>
      <c r="B198" s="83"/>
      <c r="C198" s="84"/>
      <c r="D198" s="85"/>
      <c r="E198" s="85"/>
      <c r="F198" s="85"/>
      <c r="G198" s="85"/>
      <c r="H198" s="85"/>
      <c r="I198" s="85"/>
    </row>
    <row r="199" spans="1:9" ht="12.75">
      <c r="A199" s="91"/>
      <c r="B199" s="83"/>
      <c r="C199" s="84"/>
      <c r="D199" s="85"/>
      <c r="E199" s="85"/>
      <c r="F199" s="85"/>
      <c r="G199" s="85"/>
      <c r="H199" s="85"/>
      <c r="I199" s="85"/>
    </row>
    <row r="200" spans="1:9" ht="12.75">
      <c r="A200" s="91"/>
      <c r="B200" s="83"/>
      <c r="C200" s="84"/>
      <c r="D200" s="85"/>
      <c r="E200" s="85"/>
      <c r="F200" s="85"/>
      <c r="G200" s="85"/>
      <c r="H200" s="85"/>
      <c r="I200" s="85"/>
    </row>
    <row r="201" spans="1:9" ht="12.75">
      <c r="A201" s="91"/>
      <c r="B201" s="83"/>
      <c r="C201" s="84"/>
      <c r="D201" s="85"/>
      <c r="E201" s="85"/>
      <c r="F201" s="85"/>
      <c r="G201" s="85"/>
      <c r="H201" s="85"/>
      <c r="I201" s="85"/>
    </row>
    <row r="202" spans="1:9" ht="12.75">
      <c r="A202" s="91"/>
      <c r="B202" s="83"/>
      <c r="C202" s="84"/>
      <c r="D202" s="85"/>
      <c r="E202" s="85"/>
      <c r="F202" s="85"/>
      <c r="G202" s="85"/>
      <c r="H202" s="85"/>
      <c r="I202" s="85"/>
    </row>
    <row r="203" spans="1:9" ht="12.75">
      <c r="A203" s="91"/>
      <c r="B203" s="83"/>
      <c r="C203" s="84"/>
      <c r="D203" s="85"/>
      <c r="E203" s="85"/>
      <c r="F203" s="85"/>
      <c r="G203" s="85"/>
      <c r="H203" s="85"/>
      <c r="I203" s="85"/>
    </row>
    <row r="204" spans="1:9" ht="12.75">
      <c r="A204" s="91"/>
      <c r="B204" s="83"/>
      <c r="C204" s="84"/>
      <c r="D204" s="85"/>
      <c r="E204" s="85"/>
      <c r="F204" s="85"/>
      <c r="G204" s="85"/>
      <c r="H204" s="85"/>
      <c r="I204" s="85"/>
    </row>
    <row r="205" spans="1:9" ht="12.75">
      <c r="A205" s="91"/>
      <c r="B205" s="83"/>
      <c r="C205" s="84"/>
      <c r="D205" s="85"/>
      <c r="E205" s="85"/>
      <c r="F205" s="85"/>
      <c r="G205" s="85"/>
      <c r="H205" s="85"/>
      <c r="I205" s="85"/>
    </row>
    <row r="206" spans="1:9" ht="12.75">
      <c r="A206" s="91"/>
      <c r="B206" s="83"/>
      <c r="C206" s="84"/>
      <c r="D206" s="85"/>
      <c r="E206" s="85"/>
      <c r="F206" s="85"/>
      <c r="G206" s="85"/>
      <c r="H206" s="85"/>
      <c r="I206" s="85"/>
    </row>
    <row r="207" spans="1:9" ht="12.75">
      <c r="A207" s="91"/>
      <c r="B207" s="83"/>
      <c r="C207" s="84"/>
      <c r="D207" s="85"/>
      <c r="E207" s="85"/>
      <c r="F207" s="85"/>
      <c r="G207" s="85"/>
      <c r="H207" s="85"/>
      <c r="I207" s="85"/>
    </row>
    <row r="208" spans="1:9" ht="12.75">
      <c r="A208" s="91"/>
      <c r="B208" s="83"/>
      <c r="C208" s="84"/>
      <c r="D208" s="85"/>
      <c r="E208" s="85"/>
      <c r="F208" s="85"/>
      <c r="G208" s="85"/>
      <c r="H208" s="85"/>
      <c r="I208" s="85"/>
    </row>
    <row r="209" spans="1:9" ht="12.75">
      <c r="A209" s="91"/>
      <c r="B209" s="83"/>
      <c r="C209" s="84"/>
      <c r="D209" s="85"/>
      <c r="E209" s="85"/>
      <c r="F209" s="85"/>
      <c r="G209" s="85"/>
      <c r="H209" s="85"/>
      <c r="I209" s="85"/>
    </row>
    <row r="210" spans="1:9" ht="12.75">
      <c r="A210" s="91"/>
      <c r="B210" s="83"/>
      <c r="C210" s="84"/>
      <c r="D210" s="85"/>
      <c r="E210" s="85"/>
      <c r="F210" s="85"/>
      <c r="G210" s="85"/>
      <c r="H210" s="85"/>
      <c r="I210" s="85"/>
    </row>
    <row r="211" spans="1:9" ht="12.75">
      <c r="A211" s="91"/>
      <c r="B211" s="83"/>
      <c r="C211" s="84"/>
      <c r="D211" s="85"/>
      <c r="E211" s="85"/>
      <c r="F211" s="85"/>
      <c r="G211" s="85"/>
      <c r="H211" s="85"/>
      <c r="I211" s="85"/>
    </row>
    <row r="212" spans="1:9" ht="12.75">
      <c r="A212" s="91"/>
      <c r="B212" s="83"/>
      <c r="C212" s="84"/>
      <c r="D212" s="85"/>
      <c r="E212" s="85"/>
      <c r="F212" s="85"/>
      <c r="G212" s="85"/>
      <c r="H212" s="85"/>
      <c r="I212" s="85"/>
    </row>
    <row r="213" spans="1:9" ht="12.75">
      <c r="A213" s="91"/>
      <c r="B213" s="83"/>
      <c r="C213" s="84"/>
      <c r="D213" s="85"/>
      <c r="E213" s="85"/>
      <c r="F213" s="85"/>
      <c r="G213" s="85"/>
      <c r="H213" s="85"/>
      <c r="I213" s="85"/>
    </row>
    <row r="214" spans="1:9" ht="12.75">
      <c r="A214" s="91"/>
      <c r="B214" s="83"/>
      <c r="C214" s="84"/>
      <c r="D214" s="85"/>
      <c r="E214" s="85"/>
      <c r="F214" s="85"/>
      <c r="G214" s="85"/>
      <c r="H214" s="85"/>
      <c r="I214" s="85"/>
    </row>
    <row r="215" spans="1:9" ht="12.75">
      <c r="A215" s="91"/>
      <c r="B215" s="83"/>
      <c r="C215" s="84"/>
      <c r="D215" s="85"/>
      <c r="E215" s="85"/>
      <c r="F215" s="85"/>
      <c r="G215" s="85"/>
      <c r="H215" s="85"/>
      <c r="I215" s="85"/>
    </row>
    <row r="216" spans="1:9" ht="12.75">
      <c r="A216" s="91"/>
      <c r="B216" s="83"/>
      <c r="C216" s="84"/>
      <c r="D216" s="85"/>
      <c r="E216" s="85"/>
      <c r="F216" s="85"/>
      <c r="G216" s="85"/>
      <c r="H216" s="85"/>
      <c r="I216" s="85"/>
    </row>
    <row r="217" spans="1:9" ht="12.75">
      <c r="A217" s="91"/>
      <c r="B217" s="83"/>
      <c r="C217" s="84"/>
      <c r="D217" s="85"/>
      <c r="E217" s="85"/>
      <c r="F217" s="85"/>
      <c r="G217" s="85"/>
      <c r="H217" s="85"/>
      <c r="I217" s="85"/>
    </row>
    <row r="218" spans="1:9" ht="12.75">
      <c r="A218" s="91"/>
      <c r="B218" s="83"/>
      <c r="C218" s="84"/>
      <c r="D218" s="85"/>
      <c r="E218" s="85"/>
      <c r="F218" s="85"/>
      <c r="G218" s="85"/>
      <c r="H218" s="85"/>
      <c r="I218" s="85"/>
    </row>
    <row r="219" spans="1:9" ht="12.75">
      <c r="A219" s="91"/>
      <c r="B219" s="83"/>
      <c r="C219" s="84"/>
      <c r="D219" s="85"/>
      <c r="E219" s="85"/>
      <c r="F219" s="85"/>
      <c r="G219" s="85"/>
      <c r="H219" s="85"/>
      <c r="I219" s="85"/>
    </row>
    <row r="220" spans="1:9" ht="12.75">
      <c r="A220" s="91"/>
      <c r="B220" s="83"/>
      <c r="C220" s="84"/>
      <c r="D220" s="85"/>
      <c r="E220" s="85"/>
      <c r="F220" s="85"/>
      <c r="G220" s="85"/>
      <c r="H220" s="85"/>
      <c r="I220" s="85"/>
    </row>
    <row r="221" spans="1:9" ht="12.75">
      <c r="A221" s="91"/>
      <c r="B221" s="83"/>
      <c r="C221" s="84"/>
      <c r="D221" s="85"/>
      <c r="E221" s="85"/>
      <c r="F221" s="85"/>
      <c r="G221" s="85"/>
      <c r="H221" s="85"/>
      <c r="I221" s="85"/>
    </row>
    <row r="222" spans="1:9" ht="12.75">
      <c r="A222" s="91"/>
      <c r="B222" s="83"/>
      <c r="C222" s="84"/>
      <c r="D222" s="85"/>
      <c r="E222" s="85"/>
      <c r="F222" s="85"/>
      <c r="G222" s="85"/>
      <c r="H222" s="85"/>
      <c r="I222" s="85"/>
    </row>
    <row r="223" spans="1:9" ht="12.75">
      <c r="A223" s="91"/>
      <c r="B223" s="83"/>
      <c r="C223" s="84"/>
      <c r="D223" s="85"/>
      <c r="E223" s="85"/>
      <c r="F223" s="85"/>
      <c r="G223" s="85"/>
      <c r="H223" s="85"/>
      <c r="I223" s="85"/>
    </row>
    <row r="224" spans="1:9" ht="12.75">
      <c r="A224" s="91"/>
      <c r="B224" s="83"/>
      <c r="C224" s="84"/>
      <c r="D224" s="85"/>
      <c r="E224" s="85"/>
      <c r="F224" s="85"/>
      <c r="G224" s="85"/>
      <c r="H224" s="85"/>
      <c r="I224" s="85"/>
    </row>
    <row r="225" spans="1:9" ht="12.75">
      <c r="A225" s="91"/>
      <c r="B225" s="83"/>
      <c r="C225" s="84"/>
      <c r="D225" s="85"/>
      <c r="E225" s="85"/>
      <c r="F225" s="85"/>
      <c r="G225" s="85"/>
      <c r="H225" s="85"/>
      <c r="I225" s="85"/>
    </row>
    <row r="226" spans="1:9" ht="12.75">
      <c r="A226" s="91"/>
      <c r="B226" s="83"/>
      <c r="C226" s="84"/>
      <c r="D226" s="85"/>
      <c r="E226" s="85"/>
      <c r="F226" s="85"/>
      <c r="G226" s="85"/>
      <c r="H226" s="85"/>
      <c r="I226" s="85"/>
    </row>
    <row r="227" spans="1:9" ht="12.75">
      <c r="A227" s="91"/>
      <c r="B227" s="83"/>
      <c r="C227" s="84"/>
      <c r="D227" s="85"/>
      <c r="E227" s="85"/>
      <c r="F227" s="85"/>
      <c r="G227" s="85"/>
      <c r="H227" s="85"/>
      <c r="I227" s="85"/>
    </row>
    <row r="228" spans="1:9" ht="12.75">
      <c r="A228" s="91"/>
      <c r="B228" s="83"/>
      <c r="C228" s="84"/>
      <c r="D228" s="85"/>
      <c r="E228" s="85"/>
      <c r="F228" s="85"/>
      <c r="G228" s="85"/>
      <c r="H228" s="85"/>
      <c r="I228" s="85"/>
    </row>
    <row r="229" spans="1:9" ht="12.75">
      <c r="A229" s="91"/>
      <c r="B229" s="83"/>
      <c r="C229" s="84"/>
      <c r="D229" s="85"/>
      <c r="E229" s="85"/>
      <c r="F229" s="85"/>
      <c r="G229" s="85"/>
      <c r="H229" s="85"/>
      <c r="I229" s="85"/>
    </row>
    <row r="230" spans="1:9" ht="12.75">
      <c r="A230" s="91"/>
      <c r="B230" s="83"/>
      <c r="C230" s="84"/>
      <c r="D230" s="85"/>
      <c r="E230" s="85"/>
      <c r="F230" s="85"/>
      <c r="G230" s="85"/>
      <c r="H230" s="85"/>
      <c r="I230" s="85"/>
    </row>
    <row r="231" spans="1:9" ht="12.75">
      <c r="A231" s="91"/>
      <c r="B231" s="83"/>
      <c r="C231" s="84"/>
      <c r="D231" s="85"/>
      <c r="E231" s="85"/>
      <c r="F231" s="85"/>
      <c r="G231" s="85"/>
      <c r="H231" s="85"/>
      <c r="I231" s="85"/>
    </row>
    <row r="232" spans="1:9" ht="12.75">
      <c r="A232" s="91"/>
      <c r="B232" s="83"/>
      <c r="C232" s="84"/>
      <c r="D232" s="85"/>
      <c r="E232" s="85"/>
      <c r="F232" s="85"/>
      <c r="G232" s="85"/>
      <c r="H232" s="85"/>
      <c r="I232" s="85"/>
    </row>
  </sheetData>
  <sheetProtection/>
  <autoFilter ref="A7:I153"/>
  <printOptions horizontalCentered="1"/>
  <pageMargins left="0.3937007874015748" right="0" top="0" bottom="0" header="0" footer="0"/>
  <pageSetup fitToHeight="2"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15.421875" style="0" customWidth="1"/>
    <col min="2" max="2" width="0.42578125" style="0" hidden="1" customWidth="1"/>
    <col min="3" max="3" width="14.7109375" style="0" customWidth="1"/>
    <col min="4" max="4" width="0.85546875" style="0" customWidth="1"/>
    <col min="5" max="5" width="14.8515625" style="0" customWidth="1"/>
    <col min="6" max="6" width="16.57421875" style="0" customWidth="1"/>
    <col min="7" max="7" width="12.421875" style="0" customWidth="1"/>
  </cols>
  <sheetData>
    <row r="1" spans="1:13" ht="15">
      <c r="A1" s="50"/>
      <c r="B1" s="50"/>
      <c r="C1" s="50"/>
      <c r="D1" s="220" t="str">
        <f>Startlist!$F1</f>
        <v> </v>
      </c>
      <c r="E1" s="50"/>
      <c r="F1" s="50"/>
      <c r="G1" s="50"/>
      <c r="H1" s="50"/>
      <c r="I1" s="50"/>
      <c r="J1" s="50"/>
      <c r="K1" s="50"/>
      <c r="L1" s="50"/>
      <c r="M1" s="50"/>
    </row>
    <row r="2" spans="1:13" ht="12.75" customHeight="1">
      <c r="A2" s="294" t="str">
        <f>Startlist!$F2</f>
        <v>SILVESTON 48.SAAREMAA RALLI 2015</v>
      </c>
      <c r="B2" s="294"/>
      <c r="C2" s="294"/>
      <c r="D2" s="294"/>
      <c r="E2" s="294"/>
      <c r="F2" s="294"/>
      <c r="G2" s="50"/>
      <c r="H2" s="50"/>
      <c r="I2" s="50"/>
      <c r="J2" s="50"/>
      <c r="K2" s="50"/>
      <c r="L2" s="50"/>
      <c r="M2" s="50"/>
    </row>
    <row r="3" spans="1:13" ht="15" customHeight="1">
      <c r="A3" s="50"/>
      <c r="B3" s="50"/>
      <c r="C3" s="295" t="str">
        <f>Startlist!$F3</f>
        <v>09-10 October 2015</v>
      </c>
      <c r="D3" s="295"/>
      <c r="E3" s="295"/>
      <c r="F3" s="50"/>
      <c r="G3" s="50"/>
      <c r="H3" s="50"/>
      <c r="I3" s="50"/>
      <c r="J3" s="50"/>
      <c r="K3" s="50"/>
      <c r="L3" s="50"/>
      <c r="M3" s="50"/>
    </row>
    <row r="4" spans="1:13" ht="15" customHeight="1">
      <c r="A4" s="50"/>
      <c r="B4" s="50"/>
      <c r="C4" s="295" t="str">
        <f>Startlist!$F4</f>
        <v>Saaremaa</v>
      </c>
      <c r="D4" s="295"/>
      <c r="E4" s="295"/>
      <c r="F4" s="50"/>
      <c r="G4" s="50"/>
      <c r="H4" s="50"/>
      <c r="I4" s="50"/>
      <c r="J4" s="50"/>
      <c r="K4" s="50"/>
      <c r="L4" s="50"/>
      <c r="M4" s="50"/>
    </row>
    <row r="5" spans="1:13" ht="12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2.75">
      <c r="A6" s="50"/>
      <c r="B6" s="50"/>
      <c r="C6" s="50"/>
      <c r="D6" s="50"/>
      <c r="E6" s="50"/>
      <c r="F6" s="57"/>
      <c r="G6" s="57"/>
      <c r="H6" s="50"/>
      <c r="I6" s="50"/>
      <c r="J6" s="50"/>
      <c r="K6" s="50"/>
      <c r="L6" s="50"/>
      <c r="M6" s="50"/>
    </row>
    <row r="7" spans="3:13" ht="12.75">
      <c r="C7" s="302" t="s">
        <v>1548</v>
      </c>
      <c r="D7" s="303"/>
      <c r="E7" s="25" t="s">
        <v>1554</v>
      </c>
      <c r="F7" s="57"/>
      <c r="G7" s="57"/>
      <c r="H7" s="50"/>
      <c r="I7" s="50"/>
      <c r="J7" s="50"/>
      <c r="K7" s="50"/>
      <c r="L7" s="50"/>
      <c r="M7" s="50"/>
    </row>
    <row r="8" spans="1:13" ht="18.75" customHeight="1">
      <c r="A8" s="50"/>
      <c r="B8" s="50"/>
      <c r="C8" s="238" t="s">
        <v>1698</v>
      </c>
      <c r="D8" s="239"/>
      <c r="E8" s="240">
        <v>3</v>
      </c>
      <c r="F8" s="57"/>
      <c r="G8" s="58"/>
      <c r="H8" s="50"/>
      <c r="I8" s="50"/>
      <c r="J8" s="50"/>
      <c r="K8" s="50"/>
      <c r="L8" s="50"/>
      <c r="M8" s="50"/>
    </row>
    <row r="9" spans="1:13" ht="18.75" customHeight="1">
      <c r="A9" s="50"/>
      <c r="B9" s="50"/>
      <c r="C9" s="238" t="s">
        <v>1559</v>
      </c>
      <c r="D9" s="239"/>
      <c r="E9" s="240">
        <v>13</v>
      </c>
      <c r="F9" s="56"/>
      <c r="G9" s="59"/>
      <c r="H9" s="50"/>
      <c r="I9" s="50"/>
      <c r="J9" s="50"/>
      <c r="K9" s="50"/>
      <c r="L9" s="50"/>
      <c r="M9" s="50"/>
    </row>
    <row r="10" spans="1:13" ht="18.75" customHeight="1">
      <c r="A10" s="50"/>
      <c r="B10" s="50"/>
      <c r="C10" s="238" t="s">
        <v>1653</v>
      </c>
      <c r="D10" s="239"/>
      <c r="E10" s="240">
        <v>8</v>
      </c>
      <c r="F10" s="56"/>
      <c r="G10" s="59"/>
      <c r="H10" s="50"/>
      <c r="I10" s="50"/>
      <c r="J10" s="50"/>
      <c r="K10" s="50"/>
      <c r="L10" s="50"/>
      <c r="M10" s="50"/>
    </row>
    <row r="11" spans="1:13" ht="18.75" customHeight="1">
      <c r="A11" s="50"/>
      <c r="B11" s="50"/>
      <c r="C11" s="238" t="s">
        <v>1583</v>
      </c>
      <c r="D11" s="239"/>
      <c r="E11" s="240">
        <v>13</v>
      </c>
      <c r="F11" s="56"/>
      <c r="G11" s="59"/>
      <c r="H11" s="50"/>
      <c r="I11" s="50"/>
      <c r="J11" s="50"/>
      <c r="K11" s="50"/>
      <c r="L11" s="50"/>
      <c r="M11" s="50"/>
    </row>
    <row r="12" spans="1:13" ht="18.75" customHeight="1">
      <c r="A12" s="50"/>
      <c r="B12" s="50"/>
      <c r="C12" s="238" t="s">
        <v>1869</v>
      </c>
      <c r="D12" s="239"/>
      <c r="E12" s="240">
        <v>9</v>
      </c>
      <c r="F12" s="56"/>
      <c r="G12" s="59"/>
      <c r="H12" s="50"/>
      <c r="I12" s="50"/>
      <c r="J12" s="50"/>
      <c r="K12" s="50"/>
      <c r="L12" s="50"/>
      <c r="M12" s="50"/>
    </row>
    <row r="13" spans="1:13" ht="18.75" customHeight="1">
      <c r="A13" s="50"/>
      <c r="B13" s="50"/>
      <c r="C13" s="238" t="s">
        <v>1625</v>
      </c>
      <c r="D13" s="239"/>
      <c r="E13" s="240">
        <v>21</v>
      </c>
      <c r="F13" s="56"/>
      <c r="G13" s="56"/>
      <c r="H13" s="50"/>
      <c r="I13" s="50"/>
      <c r="J13" s="50"/>
      <c r="K13" s="50"/>
      <c r="L13" s="50"/>
      <c r="M13" s="50"/>
    </row>
    <row r="14" spans="1:13" ht="18.75" customHeight="1">
      <c r="A14" s="50"/>
      <c r="B14" s="50"/>
      <c r="C14" s="238" t="s">
        <v>1579</v>
      </c>
      <c r="D14" s="239"/>
      <c r="E14" s="240">
        <v>29</v>
      </c>
      <c r="F14" s="57"/>
      <c r="G14" s="50"/>
      <c r="H14" s="50"/>
      <c r="I14" s="50"/>
      <c r="J14" s="50"/>
      <c r="K14" s="50"/>
      <c r="L14" s="50"/>
      <c r="M14" s="50"/>
    </row>
    <row r="15" spans="1:13" ht="18.75" customHeight="1">
      <c r="A15" s="50"/>
      <c r="B15" s="50"/>
      <c r="C15" s="238" t="s">
        <v>1590</v>
      </c>
      <c r="D15" s="239"/>
      <c r="E15" s="240">
        <v>25</v>
      </c>
      <c r="F15" s="56"/>
      <c r="G15" s="55"/>
      <c r="H15" s="50"/>
      <c r="I15" s="50"/>
      <c r="J15" s="50"/>
      <c r="K15" s="50"/>
      <c r="L15" s="50"/>
      <c r="M15" s="50"/>
    </row>
    <row r="16" spans="1:13" ht="18.75" customHeight="1">
      <c r="A16" s="50"/>
      <c r="B16" s="50"/>
      <c r="C16" s="238" t="s">
        <v>1571</v>
      </c>
      <c r="D16" s="239"/>
      <c r="E16" s="240">
        <v>17</v>
      </c>
      <c r="F16" s="56"/>
      <c r="G16" s="55"/>
      <c r="H16" s="50"/>
      <c r="I16" s="50"/>
      <c r="J16" s="50"/>
      <c r="K16" s="50"/>
      <c r="L16" s="50"/>
      <c r="M16" s="50"/>
    </row>
    <row r="17" spans="1:13" ht="18.75" customHeight="1">
      <c r="A17" s="50"/>
      <c r="B17" s="50"/>
      <c r="C17" s="238" t="s">
        <v>1647</v>
      </c>
      <c r="D17" s="239"/>
      <c r="E17" s="240">
        <v>8</v>
      </c>
      <c r="F17" s="56"/>
      <c r="G17" s="50"/>
      <c r="H17" s="50"/>
      <c r="I17" s="50"/>
      <c r="J17" s="50"/>
      <c r="K17" s="50"/>
      <c r="L17" s="50"/>
      <c r="M17" s="50"/>
    </row>
    <row r="18" spans="1:13" ht="19.5" customHeight="1">
      <c r="A18" s="50"/>
      <c r="B18" s="50"/>
      <c r="C18" s="241" t="s">
        <v>1549</v>
      </c>
      <c r="D18" s="239"/>
      <c r="E18" s="242">
        <f>SUM(E8:E17)</f>
        <v>146</v>
      </c>
      <c r="F18" s="57"/>
      <c r="G18" s="50"/>
      <c r="H18" s="50"/>
      <c r="I18" s="50"/>
      <c r="J18" s="50"/>
      <c r="K18" s="50"/>
      <c r="L18" s="50"/>
      <c r="M18" s="50"/>
    </row>
    <row r="19" spans="1:13" ht="19.5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</row>
    <row r="20" spans="1:13" ht="19.5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</row>
    <row r="21" spans="1:13" ht="19.5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</row>
    <row r="22" spans="1:13" ht="19.5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</row>
    <row r="23" spans="1:13" ht="19.5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4">
    <mergeCell ref="C3:E3"/>
    <mergeCell ref="C4:E4"/>
    <mergeCell ref="C7:D7"/>
    <mergeCell ref="A2:F2"/>
  </mergeCells>
  <printOptions/>
  <pageMargins left="1.7" right="0.15748031496062992" top="0.63" bottom="0" header="0" footer="0"/>
  <pageSetup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2"/>
  </sheetPr>
  <dimension ref="A1:I15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23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64" customWidth="1"/>
  </cols>
  <sheetData>
    <row r="1" spans="5:8" ht="15.75">
      <c r="E1" s="1" t="str">
        <f>Startlist!$F1</f>
        <v> </v>
      </c>
      <c r="H1" s="68"/>
    </row>
    <row r="2" spans="2:8" ht="15" customHeight="1">
      <c r="B2" s="2"/>
      <c r="C2" s="3"/>
      <c r="E2" s="1" t="str">
        <f>Startlist!$F2</f>
        <v>SILVESTON 48.SAAREMAA RALLI 2015</v>
      </c>
      <c r="H2" s="69"/>
    </row>
    <row r="3" spans="2:8" ht="15">
      <c r="B3" s="2"/>
      <c r="C3" s="3"/>
      <c r="E3" s="24" t="str">
        <f>Startlist!$F3</f>
        <v>09-10 October 2015</v>
      </c>
      <c r="H3" s="69"/>
    </row>
    <row r="4" spans="2:8" ht="15">
      <c r="B4" s="2"/>
      <c r="C4" s="3"/>
      <c r="E4" s="24" t="str">
        <f>Startlist!$F4</f>
        <v>Saaremaa</v>
      </c>
      <c r="H4" s="69"/>
    </row>
    <row r="5" spans="3:8" ht="15" customHeight="1">
      <c r="C5" s="3"/>
      <c r="H5" s="69"/>
    </row>
    <row r="6" spans="1:9" ht="15.75" customHeight="1">
      <c r="A6" s="119"/>
      <c r="B6" s="145" t="s">
        <v>1517</v>
      </c>
      <c r="C6" s="127"/>
      <c r="D6" s="119"/>
      <c r="E6" s="119"/>
      <c r="F6" s="119"/>
      <c r="G6" s="119"/>
      <c r="H6" s="126"/>
      <c r="I6" s="119"/>
    </row>
    <row r="7" spans="1:9" ht="12.75">
      <c r="A7" s="119"/>
      <c r="B7" s="160" t="s">
        <v>1529</v>
      </c>
      <c r="C7" s="161" t="s">
        <v>1514</v>
      </c>
      <c r="D7" s="162" t="s">
        <v>1515</v>
      </c>
      <c r="E7" s="161"/>
      <c r="F7" s="163" t="s">
        <v>1526</v>
      </c>
      <c r="G7" s="158" t="s">
        <v>1525</v>
      </c>
      <c r="H7" s="159" t="s">
        <v>1518</v>
      </c>
      <c r="I7" s="119"/>
    </row>
    <row r="8" spans="1:9" ht="15" customHeight="1">
      <c r="A8" s="164">
        <v>1</v>
      </c>
      <c r="B8" s="115">
        <v>4</v>
      </c>
      <c r="C8" s="165" t="str">
        <f>VLOOKUP(B8,Startlist!B:F,2,FALSE)</f>
        <v>MV2</v>
      </c>
      <c r="D8" s="166" t="str">
        <f>CONCATENATE(VLOOKUP(B8,Startlist!B:H,3,FALSE)," / ",VLOOKUP(B8,Startlist!B:H,4,FALSE))</f>
        <v>Egon Kaur / Annika Arnek</v>
      </c>
      <c r="E8" s="167" t="str">
        <f>VLOOKUP(B8,Startlist!B:F,5,FALSE)</f>
        <v>EST</v>
      </c>
      <c r="F8" s="166" t="str">
        <f>VLOOKUP(B8,Startlist!B:H,7,FALSE)</f>
        <v>Mitsubishi Lancer Evo 9</v>
      </c>
      <c r="G8" s="166" t="str">
        <f>VLOOKUP(B8,Startlist!B:H,6,FALSE)</f>
        <v>KAUR MOTORSPORT</v>
      </c>
      <c r="H8" s="168" t="str">
        <f>VLOOKUP(B8,Results!B:O,14,FALSE)</f>
        <v>57.27,0</v>
      </c>
      <c r="I8" s="214"/>
    </row>
    <row r="9" spans="1:9" ht="15" customHeight="1">
      <c r="A9" s="164">
        <f>A8+1</f>
        <v>2</v>
      </c>
      <c r="B9" s="115">
        <v>2</v>
      </c>
      <c r="C9" s="165" t="str">
        <f>VLOOKUP(B9,Startlist!B:F,2,FALSE)</f>
        <v>MV2</v>
      </c>
      <c r="D9" s="166" t="str">
        <f>CONCATENATE(VLOOKUP(B9,Startlist!B:H,3,FALSE)," / ",VLOOKUP(B9,Startlist!B:H,4,FALSE))</f>
        <v>Rainer Aus / Simo Koskinen</v>
      </c>
      <c r="E9" s="167" t="str">
        <f>VLOOKUP(B9,Startlist!B:F,5,FALSE)</f>
        <v>EST</v>
      </c>
      <c r="F9" s="166" t="str">
        <f>VLOOKUP(B9,Startlist!B:H,7,FALSE)</f>
        <v>Mitsubishi Lancer Evo 9</v>
      </c>
      <c r="G9" s="166" t="str">
        <f>VLOOKUP(B9,Startlist!B:H,6,FALSE)</f>
        <v>LEDRENT RALLY TEAM</v>
      </c>
      <c r="H9" s="168" t="str">
        <f>VLOOKUP(B9,Results!B:O,14,FALSE)</f>
        <v>57.45,3</v>
      </c>
      <c r="I9" s="214"/>
    </row>
    <row r="10" spans="1:9" ht="15" customHeight="1">
      <c r="A10" s="164">
        <f aca="true" t="shared" si="0" ref="A10:A64">A9+1</f>
        <v>3</v>
      </c>
      <c r="B10" s="115">
        <v>1</v>
      </c>
      <c r="C10" s="165" t="str">
        <f>VLOOKUP(B10,Startlist!B:F,2,FALSE)</f>
        <v>MV2</v>
      </c>
      <c r="D10" s="166" t="str">
        <f>CONCATENATE(VLOOKUP(B10,Startlist!B:H,3,FALSE)," / ",VLOOKUP(B10,Startlist!B:H,4,FALSE))</f>
        <v>Siim Plangi / Marek Sarapuu</v>
      </c>
      <c r="E10" s="167" t="str">
        <f>VLOOKUP(B10,Startlist!B:F,5,FALSE)</f>
        <v>EST</v>
      </c>
      <c r="F10" s="166" t="str">
        <f>VLOOKUP(B10,Startlist!B:H,7,FALSE)</f>
        <v>Mitsubishi Lancer Evo 10</v>
      </c>
      <c r="G10" s="166" t="str">
        <f>VLOOKUP(B10,Startlist!B:H,6,FALSE)</f>
        <v>ASRT RALLY TEAM</v>
      </c>
      <c r="H10" s="168" t="str">
        <f>VLOOKUP(B10,Results!B:O,14,FALSE)</f>
        <v>57.56,8</v>
      </c>
      <c r="I10" s="214"/>
    </row>
    <row r="11" spans="1:9" ht="15" customHeight="1">
      <c r="A11" s="164">
        <f t="shared" si="0"/>
        <v>4</v>
      </c>
      <c r="B11" s="115">
        <v>3</v>
      </c>
      <c r="C11" s="165" t="str">
        <f>VLOOKUP(B11,Startlist!B:F,2,FALSE)</f>
        <v>MV2</v>
      </c>
      <c r="D11" s="166" t="str">
        <f>CONCATENATE(VLOOKUP(B11,Startlist!B:H,3,FALSE)," / ",VLOOKUP(B11,Startlist!B:H,4,FALSE))</f>
        <v>Roland Murakas / Kalle Adler</v>
      </c>
      <c r="E11" s="167" t="str">
        <f>VLOOKUP(B11,Startlist!B:F,5,FALSE)</f>
        <v>EST</v>
      </c>
      <c r="F11" s="166" t="str">
        <f>VLOOKUP(B11,Startlist!B:H,7,FALSE)</f>
        <v>Mitsubishi Lancer Evo 10</v>
      </c>
      <c r="G11" s="166" t="str">
        <f>VLOOKUP(B11,Startlist!B:H,6,FALSE)</f>
        <v>PROREHV RALLY TEAM</v>
      </c>
      <c r="H11" s="168" t="str">
        <f>VLOOKUP(B11,Results!B:O,14,FALSE)</f>
        <v>59.05,3</v>
      </c>
      <c r="I11" s="214"/>
    </row>
    <row r="12" spans="1:9" ht="15" customHeight="1">
      <c r="A12" s="164">
        <f t="shared" si="0"/>
        <v>5</v>
      </c>
      <c r="B12" s="115">
        <v>9</v>
      </c>
      <c r="C12" s="165" t="str">
        <f>VLOOKUP(B12,Startlist!B:F,2,FALSE)</f>
        <v>MV8</v>
      </c>
      <c r="D12" s="166" t="str">
        <f>CONCATENATE(VLOOKUP(B12,Startlist!B:H,3,FALSE)," / ",VLOOKUP(B12,Startlist!B:H,4,FALSE))</f>
        <v>Giedrius Notkus / Dalius Strizanas</v>
      </c>
      <c r="E12" s="167" t="str">
        <f>VLOOKUP(B12,Startlist!B:F,5,FALSE)</f>
        <v>LIT</v>
      </c>
      <c r="F12" s="166" t="str">
        <f>VLOOKUP(B12,Startlist!B:H,7,FALSE)</f>
        <v>Mitsubishi Lancer Evo 9</v>
      </c>
      <c r="G12" s="166" t="str">
        <f>VLOOKUP(B12,Startlist!B:H,6,FALSE)</f>
        <v>LITNAGLIS</v>
      </c>
      <c r="H12" s="168" t="str">
        <f>VLOOKUP(B12,Results!B:O,14,FALSE)</f>
        <v>59.43,7</v>
      </c>
      <c r="I12" s="214"/>
    </row>
    <row r="13" spans="1:9" ht="15" customHeight="1">
      <c r="A13" s="164">
        <f t="shared" si="0"/>
        <v>6</v>
      </c>
      <c r="B13" s="115">
        <v>10</v>
      </c>
      <c r="C13" s="165" t="str">
        <f>VLOOKUP(B13,Startlist!B:F,2,FALSE)</f>
        <v>MV8</v>
      </c>
      <c r="D13" s="166" t="str">
        <f>CONCATENATE(VLOOKUP(B13,Startlist!B:H,3,FALSE)," / ",VLOOKUP(B13,Startlist!B:H,4,FALSE))</f>
        <v>Vitaliy Pushkar / Ivan Mishyn</v>
      </c>
      <c r="E13" s="167" t="str">
        <f>VLOOKUP(B13,Startlist!B:F,5,FALSE)</f>
        <v>UKR</v>
      </c>
      <c r="F13" s="166" t="str">
        <f>VLOOKUP(B13,Startlist!B:H,7,FALSE)</f>
        <v>Mitsubishi Lancer Evo 10</v>
      </c>
      <c r="G13" s="166" t="str">
        <f>VLOOKUP(B13,Startlist!B:H,6,FALSE)</f>
        <v>IVAN MISHYN</v>
      </c>
      <c r="H13" s="168" t="str">
        <f>VLOOKUP(B13,Results!B:O,14,FALSE)</f>
        <v> 1:00.30,5</v>
      </c>
      <c r="I13" s="214"/>
    </row>
    <row r="14" spans="1:9" ht="15" customHeight="1">
      <c r="A14" s="164">
        <f t="shared" si="0"/>
        <v>7</v>
      </c>
      <c r="B14" s="115">
        <v>6</v>
      </c>
      <c r="C14" s="165" t="str">
        <f>VLOOKUP(B14,Startlist!B:F,2,FALSE)</f>
        <v>MV2</v>
      </c>
      <c r="D14" s="166" t="str">
        <f>CONCATENATE(VLOOKUP(B14,Startlist!B:H,3,FALSE)," / ",VLOOKUP(B14,Startlist!B:H,4,FALSE))</f>
        <v>Martins Svilis / Ivo Pukis</v>
      </c>
      <c r="E14" s="167" t="str">
        <f>VLOOKUP(B14,Startlist!B:F,5,FALSE)</f>
        <v>LAT</v>
      </c>
      <c r="F14" s="166" t="str">
        <f>VLOOKUP(B14,Startlist!B:H,7,FALSE)</f>
        <v>Mitsubishi Lancer Evo 10</v>
      </c>
      <c r="G14" s="166" t="str">
        <f>VLOOKUP(B14,Startlist!B:H,6,FALSE)</f>
        <v>VAGI RACING</v>
      </c>
      <c r="H14" s="168" t="str">
        <f>VLOOKUP(B14,Results!B:O,14,FALSE)</f>
        <v> 1:00.51,0</v>
      </c>
      <c r="I14" s="214"/>
    </row>
    <row r="15" spans="1:9" ht="15" customHeight="1">
      <c r="A15" s="164">
        <f t="shared" si="0"/>
        <v>8</v>
      </c>
      <c r="B15" s="115">
        <v>15</v>
      </c>
      <c r="C15" s="165" t="str">
        <f>VLOOKUP(B15,Startlist!B:F,2,FALSE)</f>
        <v>MV6</v>
      </c>
      <c r="D15" s="166" t="str">
        <f>CONCATENATE(VLOOKUP(B15,Startlist!B:H,3,FALSE)," / ",VLOOKUP(B15,Startlist!B:H,4,FALSE))</f>
        <v>Ken Torn / Riivo Mesila</v>
      </c>
      <c r="E15" s="167" t="str">
        <f>VLOOKUP(B15,Startlist!B:F,5,FALSE)</f>
        <v>EST</v>
      </c>
      <c r="F15" s="166" t="str">
        <f>VLOOKUP(B15,Startlist!B:H,7,FALSE)</f>
        <v>Honda Civic Type-R</v>
      </c>
      <c r="G15" s="166" t="str">
        <f>VLOOKUP(B15,Startlist!B:H,6,FALSE)</f>
        <v>SAR-TECH MOTORSPORT</v>
      </c>
      <c r="H15" s="168" t="str">
        <f>VLOOKUP(B15,Results!B:O,14,FALSE)</f>
        <v> 1:01.14,0</v>
      </c>
      <c r="I15" s="214"/>
    </row>
    <row r="16" spans="1:9" ht="15" customHeight="1">
      <c r="A16" s="164">
        <f t="shared" si="0"/>
        <v>9</v>
      </c>
      <c r="B16" s="115">
        <v>27</v>
      </c>
      <c r="C16" s="165" t="str">
        <f>VLOOKUP(B16,Startlist!B:F,2,FALSE)</f>
        <v>MV4</v>
      </c>
      <c r="D16" s="166" t="str">
        <f>CONCATENATE(VLOOKUP(B16,Startlist!B:H,3,FALSE)," / ",VLOOKUP(B16,Startlist!B:H,4,FALSE))</f>
        <v>Karl Martin Volver / Margus Jōerand</v>
      </c>
      <c r="E16" s="167" t="str">
        <f>VLOOKUP(B16,Startlist!B:F,5,FALSE)</f>
        <v>EST</v>
      </c>
      <c r="F16" s="166" t="str">
        <f>VLOOKUP(B16,Startlist!B:H,7,FALSE)</f>
        <v>Peugeot 208 R2</v>
      </c>
      <c r="G16" s="166" t="str">
        <f>VLOOKUP(B16,Startlist!B:H,6,FALSE)</f>
        <v>ASRT RALLY TEAM</v>
      </c>
      <c r="H16" s="168" t="str">
        <f>VLOOKUP(B16,Results!B:O,14,FALSE)</f>
        <v> 1:01.21,4</v>
      </c>
      <c r="I16" s="214"/>
    </row>
    <row r="17" spans="1:9" ht="15" customHeight="1">
      <c r="A17" s="164">
        <f t="shared" si="0"/>
        <v>10</v>
      </c>
      <c r="B17" s="115">
        <v>7</v>
      </c>
      <c r="C17" s="165" t="str">
        <f>VLOOKUP(B17,Startlist!B:F,2,FALSE)</f>
        <v>MV1</v>
      </c>
      <c r="D17" s="166" t="str">
        <f>CONCATENATE(VLOOKUP(B17,Startlist!B:H,3,FALSE)," / ",VLOOKUP(B17,Startlist!B:H,4,FALSE))</f>
        <v>Tomi Tukiainen / Mikko Pohjanharju</v>
      </c>
      <c r="E17" s="167" t="str">
        <f>VLOOKUP(B17,Startlist!B:F,5,FALSE)</f>
        <v>FIN</v>
      </c>
      <c r="F17" s="166" t="str">
        <f>VLOOKUP(B17,Startlist!B:H,7,FALSE)</f>
        <v>Ford Fiesta S2000</v>
      </c>
      <c r="G17" s="166" t="str">
        <f>VLOOKUP(B17,Startlist!B:H,6,FALSE)</f>
        <v>FUTURSOFT RACING TEAM</v>
      </c>
      <c r="H17" s="168" t="str">
        <f>VLOOKUP(B17,Results!B:O,14,FALSE)</f>
        <v> 1:01.45,5</v>
      </c>
      <c r="I17" s="214"/>
    </row>
    <row r="18" spans="1:9" ht="15" customHeight="1">
      <c r="A18" s="164">
        <f t="shared" si="0"/>
        <v>11</v>
      </c>
      <c r="B18" s="115">
        <v>17</v>
      </c>
      <c r="C18" s="165" t="str">
        <f>VLOOKUP(B18,Startlist!B:F,2,FALSE)</f>
        <v>MV7</v>
      </c>
      <c r="D18" s="166" t="str">
        <f>CONCATENATE(VLOOKUP(B18,Startlist!B:H,3,FALSE)," / ",VLOOKUP(B18,Startlist!B:H,4,FALSE))</f>
        <v>Einar Laipaik / Siimo Suvemaa</v>
      </c>
      <c r="E18" s="167" t="str">
        <f>VLOOKUP(B18,Startlist!B:F,5,FALSE)</f>
        <v>EST</v>
      </c>
      <c r="F18" s="166" t="str">
        <f>VLOOKUP(B18,Startlist!B:H,7,FALSE)</f>
        <v>BMW M3</v>
      </c>
      <c r="G18" s="166" t="str">
        <f>VLOOKUP(B18,Startlist!B:H,6,FALSE)</f>
        <v>LAITSERALLYPARK</v>
      </c>
      <c r="H18" s="168" t="str">
        <f>VLOOKUP(B18,Results!B:O,14,FALSE)</f>
        <v> 1:02.18,2</v>
      </c>
      <c r="I18" s="214"/>
    </row>
    <row r="19" spans="1:9" ht="15" customHeight="1">
      <c r="A19" s="164">
        <f t="shared" si="0"/>
        <v>12</v>
      </c>
      <c r="B19" s="115">
        <v>49</v>
      </c>
      <c r="C19" s="165" t="str">
        <f>VLOOKUP(B19,Startlist!B:F,2,FALSE)</f>
        <v>2WD</v>
      </c>
      <c r="D19" s="166" t="str">
        <f>CONCATENATE(VLOOKUP(B19,Startlist!B:H,3,FALSE)," / ",VLOOKUP(B19,Startlist!B:H,4,FALSE))</f>
        <v>Eerik Pietarinen / Reeta Hämäläinen</v>
      </c>
      <c r="E19" s="167" t="str">
        <f>VLOOKUP(B19,Startlist!B:F,5,FALSE)</f>
        <v>FIN</v>
      </c>
      <c r="F19" s="166" t="str">
        <f>VLOOKUP(B19,Startlist!B:H,7,FALSE)</f>
        <v>Ford Fiesta R2T</v>
      </c>
      <c r="G19" s="166" t="str">
        <f>VLOOKUP(B19,Startlist!B:H,6,FALSE)</f>
        <v>EERIK PIETARINEN</v>
      </c>
      <c r="H19" s="168" t="str">
        <f>VLOOKUP(B19,Results!B:O,14,FALSE)</f>
        <v> 1:02.47,2</v>
      </c>
      <c r="I19" s="214"/>
    </row>
    <row r="20" spans="1:9" ht="15" customHeight="1">
      <c r="A20" s="164">
        <f t="shared" si="0"/>
        <v>13</v>
      </c>
      <c r="B20" s="115">
        <v>206</v>
      </c>
      <c r="C20" s="165" t="str">
        <f>VLOOKUP(B20,Startlist!B:F,2,FALSE)</f>
        <v>MV3</v>
      </c>
      <c r="D20" s="166" t="str">
        <f>CONCATENATE(VLOOKUP(B20,Startlist!B:H,3,FALSE)," / ",VLOOKUP(B20,Startlist!B:H,4,FALSE))</f>
        <v>Sander Siniorg / Karl-Artur Viitra</v>
      </c>
      <c r="E20" s="167" t="str">
        <f>VLOOKUP(B20,Startlist!B:F,5,FALSE)</f>
        <v>EST</v>
      </c>
      <c r="F20" s="166" t="str">
        <f>VLOOKUP(B20,Startlist!B:H,7,FALSE)</f>
        <v>Ford Fiesta R2</v>
      </c>
      <c r="G20" s="166" t="str">
        <f>VLOOKUP(B20,Startlist!B:H,6,FALSE)</f>
        <v>PROREHV RALLY TEAM</v>
      </c>
      <c r="H20" s="168" t="str">
        <f>VLOOKUP(B20,Results!B:O,14,FALSE)</f>
        <v> 1:02.54,6</v>
      </c>
      <c r="I20" s="214"/>
    </row>
    <row r="21" spans="1:9" ht="15" customHeight="1">
      <c r="A21" s="164">
        <f t="shared" si="0"/>
        <v>14</v>
      </c>
      <c r="B21" s="115">
        <v>28</v>
      </c>
      <c r="C21" s="165" t="str">
        <f>VLOOKUP(B21,Startlist!B:F,2,FALSE)</f>
        <v>MV6</v>
      </c>
      <c r="D21" s="166" t="str">
        <f>CONCATENATE(VLOOKUP(B21,Startlist!B:H,3,FALSE)," / ",VLOOKUP(B21,Startlist!B:H,4,FALSE))</f>
        <v>Kristo Subi / Raido Subi</v>
      </c>
      <c r="E21" s="167" t="str">
        <f>VLOOKUP(B21,Startlist!B:F,5,FALSE)</f>
        <v>EST</v>
      </c>
      <c r="F21" s="166" t="str">
        <f>VLOOKUP(B21,Startlist!B:H,7,FALSE)</f>
        <v>Honda Civic Type-R</v>
      </c>
      <c r="G21" s="166" t="str">
        <f>VLOOKUP(B21,Startlist!B:H,6,FALSE)</f>
        <v>ECOM MOTORSPORT</v>
      </c>
      <c r="H21" s="168" t="str">
        <f>VLOOKUP(B21,Results!B:O,14,FALSE)</f>
        <v> 1:03.05,1</v>
      </c>
      <c r="I21" s="214"/>
    </row>
    <row r="22" spans="1:9" ht="15" customHeight="1">
      <c r="A22" s="164">
        <f t="shared" si="0"/>
        <v>15</v>
      </c>
      <c r="B22" s="115">
        <v>201</v>
      </c>
      <c r="C22" s="165" t="str">
        <f>VLOOKUP(B22,Startlist!B:F,2,FALSE)</f>
        <v>MV3</v>
      </c>
      <c r="D22" s="166" t="str">
        <f>CONCATENATE(VLOOKUP(B22,Startlist!B:H,3,FALSE)," / ",VLOOKUP(B22,Startlist!B:H,4,FALSE))</f>
        <v>Oliver Ojaperv / Jarno Talve</v>
      </c>
      <c r="E22" s="167" t="str">
        <f>VLOOKUP(B22,Startlist!B:F,5,FALSE)</f>
        <v>EST</v>
      </c>
      <c r="F22" s="166" t="str">
        <f>VLOOKUP(B22,Startlist!B:H,7,FALSE)</f>
        <v>Ford Fiesta R2</v>
      </c>
      <c r="G22" s="166" t="str">
        <f>VLOOKUP(B22,Startlist!B:H,6,FALSE)</f>
        <v>OT RACING</v>
      </c>
      <c r="H22" s="168" t="str">
        <f>VLOOKUP(B22,Results!B:O,14,FALSE)</f>
        <v> 1:03.08,0</v>
      </c>
      <c r="I22" s="214"/>
    </row>
    <row r="23" spans="1:9" ht="15" customHeight="1">
      <c r="A23" s="164">
        <f t="shared" si="0"/>
        <v>16</v>
      </c>
      <c r="B23" s="115">
        <v>33</v>
      </c>
      <c r="C23" s="165" t="str">
        <f>VLOOKUP(B23,Startlist!B:F,2,FALSE)</f>
        <v>MV4</v>
      </c>
      <c r="D23" s="166" t="str">
        <f>CONCATENATE(VLOOKUP(B23,Startlist!B:H,3,FALSE)," / ",VLOOKUP(B23,Startlist!B:H,4,FALSE))</f>
        <v>Gustav Kruuda / Ken Järveoja</v>
      </c>
      <c r="E23" s="167" t="str">
        <f>VLOOKUP(B23,Startlist!B:F,5,FALSE)</f>
        <v>EST</v>
      </c>
      <c r="F23" s="166" t="str">
        <f>VLOOKUP(B23,Startlist!B:H,7,FALSE)</f>
        <v>Ford Fiesta R2</v>
      </c>
      <c r="G23" s="166" t="str">
        <f>VLOOKUP(B23,Startlist!B:H,6,FALSE)</f>
        <v>ME3 RALLYTEAM</v>
      </c>
      <c r="H23" s="168" t="str">
        <f>VLOOKUP(B23,Results!B:O,14,FALSE)</f>
        <v> 1:03.21,4</v>
      </c>
      <c r="I23" s="214"/>
    </row>
    <row r="24" spans="1:9" ht="15" customHeight="1">
      <c r="A24" s="164">
        <f t="shared" si="0"/>
        <v>17</v>
      </c>
      <c r="B24" s="115">
        <v>18</v>
      </c>
      <c r="C24" s="165" t="str">
        <f>VLOOKUP(B24,Startlist!B:F,2,FALSE)</f>
        <v>MV7</v>
      </c>
      <c r="D24" s="166" t="str">
        <f>CONCATENATE(VLOOKUP(B24,Startlist!B:H,3,FALSE)," / ",VLOOKUP(B24,Startlist!B:H,4,FALSE))</f>
        <v>Dmitry Nikonchuk / Elena Nikonchuk</v>
      </c>
      <c r="E24" s="167" t="str">
        <f>VLOOKUP(B24,Startlist!B:F,5,FALSE)</f>
        <v>RUS</v>
      </c>
      <c r="F24" s="166" t="str">
        <f>VLOOKUP(B24,Startlist!B:H,7,FALSE)</f>
        <v>BMW M3</v>
      </c>
      <c r="G24" s="166" t="str">
        <f>VLOOKUP(B24,Startlist!B:H,6,FALSE)</f>
        <v>MS RACING</v>
      </c>
      <c r="H24" s="168" t="str">
        <f>VLOOKUP(B24,Results!B:O,14,FALSE)</f>
        <v> 1:03.35,3</v>
      </c>
      <c r="I24" s="214"/>
    </row>
    <row r="25" spans="1:9" ht="15" customHeight="1">
      <c r="A25" s="164">
        <f t="shared" si="0"/>
        <v>18</v>
      </c>
      <c r="B25" s="115">
        <v>113</v>
      </c>
      <c r="C25" s="165" t="str">
        <f>VLOOKUP(B25,Startlist!B:F,2,FALSE)</f>
        <v>MV6</v>
      </c>
      <c r="D25" s="166" t="str">
        <f>CONCATENATE(VLOOKUP(B25,Startlist!B:H,3,FALSE)," / ",VLOOKUP(B25,Startlist!B:H,4,FALSE))</f>
        <v>Jarno Kinnunen / Tomi Minkkinen</v>
      </c>
      <c r="E25" s="167" t="str">
        <f>VLOOKUP(B25,Startlist!B:F,5,FALSE)</f>
        <v>FIN</v>
      </c>
      <c r="F25" s="166" t="str">
        <f>VLOOKUP(B25,Startlist!B:H,7,FALSE)</f>
        <v>Honda Civic</v>
      </c>
      <c r="G25" s="166" t="str">
        <f>VLOOKUP(B25,Startlist!B:H,6,FALSE)</f>
        <v>TOMI MINKKINEN</v>
      </c>
      <c r="H25" s="168" t="str">
        <f>VLOOKUP(B25,Results!B:O,14,FALSE)</f>
        <v> 1:03.39,4</v>
      </c>
      <c r="I25" s="214"/>
    </row>
    <row r="26" spans="1:9" ht="15" customHeight="1">
      <c r="A26" s="164">
        <f t="shared" si="0"/>
        <v>19</v>
      </c>
      <c r="B26" s="115">
        <v>204</v>
      </c>
      <c r="C26" s="165" t="str">
        <f>VLOOKUP(B26,Startlist!B:F,2,FALSE)</f>
        <v>MV3</v>
      </c>
      <c r="D26" s="166" t="str">
        <f>CONCATENATE(VLOOKUP(B26,Startlist!B:H,3,FALSE)," / ",VLOOKUP(B26,Startlist!B:H,4,FALSE))</f>
        <v>Roland Poom / Marti Halling</v>
      </c>
      <c r="E26" s="167" t="str">
        <f>VLOOKUP(B26,Startlist!B:F,5,FALSE)</f>
        <v>EST</v>
      </c>
      <c r="F26" s="166" t="str">
        <f>VLOOKUP(B26,Startlist!B:H,7,FALSE)</f>
        <v>Ford Fiesta R2</v>
      </c>
      <c r="G26" s="166" t="str">
        <f>VLOOKUP(B26,Startlist!B:H,6,FALSE)</f>
        <v>KAUR MOTORSPORT</v>
      </c>
      <c r="H26" s="168" t="str">
        <f>VLOOKUP(B26,Results!B:O,14,FALSE)</f>
        <v> 1:04.08,3</v>
      </c>
      <c r="I26" s="214"/>
    </row>
    <row r="27" spans="1:9" ht="15" customHeight="1">
      <c r="A27" s="164">
        <f t="shared" si="0"/>
        <v>20</v>
      </c>
      <c r="B27" s="115">
        <v>30</v>
      </c>
      <c r="C27" s="165" t="str">
        <f>VLOOKUP(B27,Startlist!B:F,2,FALSE)</f>
        <v>MV4</v>
      </c>
      <c r="D27" s="166" t="str">
        <f>CONCATENATE(VLOOKUP(B27,Startlist!B:H,3,FALSE)," / ",VLOOKUP(B27,Startlist!B:H,4,FALSE))</f>
        <v>David Sultanjants / Siim Oja</v>
      </c>
      <c r="E27" s="167" t="str">
        <f>VLOOKUP(B27,Startlist!B:F,5,FALSE)</f>
        <v>EST</v>
      </c>
      <c r="F27" s="166" t="str">
        <f>VLOOKUP(B27,Startlist!B:H,7,FALSE)</f>
        <v>Citroen DS3</v>
      </c>
      <c r="G27" s="166" t="str">
        <f>VLOOKUP(B27,Startlist!B:H,6,FALSE)</f>
        <v>MS RACING</v>
      </c>
      <c r="H27" s="168" t="str">
        <f>VLOOKUP(B27,Results!B:O,14,FALSE)</f>
        <v> 1:04.12,9</v>
      </c>
      <c r="I27" s="214"/>
    </row>
    <row r="28" spans="1:9" ht="15" customHeight="1">
      <c r="A28" s="164">
        <f t="shared" si="0"/>
        <v>21</v>
      </c>
      <c r="B28" s="115">
        <v>38</v>
      </c>
      <c r="C28" s="165" t="str">
        <f>VLOOKUP(B28,Startlist!B:F,2,FALSE)</f>
        <v>MV2</v>
      </c>
      <c r="D28" s="166" t="str">
        <f>CONCATENATE(VLOOKUP(B28,Startlist!B:H,3,FALSE)," / ",VLOOKUP(B28,Startlist!B:H,4,FALSE))</f>
        <v>Yuri Sidorenko / Sergei Larens</v>
      </c>
      <c r="E28" s="167" t="str">
        <f>VLOOKUP(B28,Startlist!B:F,5,FALSE)</f>
        <v>RUS / EST</v>
      </c>
      <c r="F28" s="166" t="str">
        <f>VLOOKUP(B28,Startlist!B:H,7,FALSE)</f>
        <v>Mitsubishi Lancer Evo 9</v>
      </c>
      <c r="G28" s="166" t="str">
        <f>VLOOKUP(B28,Startlist!B:H,6,FALSE)</f>
        <v>BLISS RALLY</v>
      </c>
      <c r="H28" s="168" t="str">
        <f>VLOOKUP(B28,Results!B:O,14,FALSE)</f>
        <v> 1:04.14,7</v>
      </c>
      <c r="I28" s="214"/>
    </row>
    <row r="29" spans="1:9" ht="15" customHeight="1">
      <c r="A29" s="164">
        <f t="shared" si="0"/>
        <v>22</v>
      </c>
      <c r="B29" s="115">
        <v>47</v>
      </c>
      <c r="C29" s="165" t="str">
        <f>VLOOKUP(B29,Startlist!B:F,2,FALSE)</f>
        <v>2WD</v>
      </c>
      <c r="D29" s="166" t="str">
        <f>CONCATENATE(VLOOKUP(B29,Startlist!B:H,3,FALSE)," / ",VLOOKUP(B29,Startlist!B:H,4,FALSE))</f>
        <v>Grigorii Burlutckii / Ivan Efremov</v>
      </c>
      <c r="E29" s="167" t="str">
        <f>VLOOKUP(B29,Startlist!B:F,5,FALSE)</f>
        <v>RUS</v>
      </c>
      <c r="F29" s="166" t="str">
        <f>VLOOKUP(B29,Startlist!B:H,7,FALSE)</f>
        <v>Peugeot 208 R2</v>
      </c>
      <c r="G29" s="166" t="str">
        <f>VLOOKUP(B29,Startlist!B:H,6,FALSE)</f>
        <v>GRIGORII BURLUTCKII</v>
      </c>
      <c r="H29" s="168" t="str">
        <f>VLOOKUP(B29,Results!B:O,14,FALSE)</f>
        <v> 1:04.15,3</v>
      </c>
      <c r="I29" s="214"/>
    </row>
    <row r="30" spans="1:9" ht="15" customHeight="1">
      <c r="A30" s="164">
        <f t="shared" si="0"/>
        <v>23</v>
      </c>
      <c r="B30" s="115">
        <v>41</v>
      </c>
      <c r="C30" s="165" t="str">
        <f>VLOOKUP(B30,Startlist!B:F,2,FALSE)</f>
        <v>MV7</v>
      </c>
      <c r="D30" s="166" t="str">
        <f>CONCATENATE(VLOOKUP(B30,Startlist!B:H,3,FALSE)," / ",VLOOKUP(B30,Startlist!B:H,4,FALSE))</f>
        <v>Mario Jürimäe / Rauno Rohtmets</v>
      </c>
      <c r="E30" s="167" t="str">
        <f>VLOOKUP(B30,Startlist!B:F,5,FALSE)</f>
        <v>EST</v>
      </c>
      <c r="F30" s="166" t="str">
        <f>VLOOKUP(B30,Startlist!B:H,7,FALSE)</f>
        <v>BMW M3</v>
      </c>
      <c r="G30" s="166" t="str">
        <f>VLOOKUP(B30,Startlist!B:H,6,FALSE)</f>
        <v>CUEKS RACING</v>
      </c>
      <c r="H30" s="168" t="str">
        <f>VLOOKUP(B30,Results!B:O,14,FALSE)</f>
        <v> 1:04.23,7</v>
      </c>
      <c r="I30" s="214"/>
    </row>
    <row r="31" spans="1:9" ht="15" customHeight="1">
      <c r="A31" s="164">
        <f t="shared" si="0"/>
        <v>24</v>
      </c>
      <c r="B31" s="115">
        <v>54</v>
      </c>
      <c r="C31" s="165" t="str">
        <f>VLOOKUP(B31,Startlist!B:F,2,FALSE)</f>
        <v>2WD</v>
      </c>
      <c r="D31" s="166" t="str">
        <f>CONCATENATE(VLOOKUP(B31,Startlist!B:H,3,FALSE)," / ",VLOOKUP(B31,Startlist!B:H,4,FALSE))</f>
        <v>Jonas Pipiras / Mindaugas Cepulis</v>
      </c>
      <c r="E31" s="167" t="str">
        <f>VLOOKUP(B31,Startlist!B:F,5,FALSE)</f>
        <v>LIT</v>
      </c>
      <c r="F31" s="166" t="str">
        <f>VLOOKUP(B31,Startlist!B:H,7,FALSE)</f>
        <v>Skoda Fabia R2</v>
      </c>
      <c r="G31" s="166" t="str">
        <f>VLOOKUP(B31,Startlist!B:H,6,FALSE)</f>
        <v>JP SPORT</v>
      </c>
      <c r="H31" s="168" t="str">
        <f>VLOOKUP(B31,Results!B:O,14,FALSE)</f>
        <v> 1:04.23,9</v>
      </c>
      <c r="I31" s="214"/>
    </row>
    <row r="32" spans="1:9" ht="15" customHeight="1">
      <c r="A32" s="164">
        <f t="shared" si="0"/>
        <v>25</v>
      </c>
      <c r="B32" s="115">
        <v>83</v>
      </c>
      <c r="C32" s="165" t="str">
        <f>VLOOKUP(B32,Startlist!B:F,2,FALSE)</f>
        <v>MV2</v>
      </c>
      <c r="D32" s="166" t="str">
        <f>CONCATENATE(VLOOKUP(B32,Startlist!B:H,3,FALSE)," / ",VLOOKUP(B32,Startlist!B:H,4,FALSE))</f>
        <v>Dmitry Feofanov / Normunds Kokins</v>
      </c>
      <c r="E32" s="167" t="str">
        <f>VLOOKUP(B32,Startlist!B:F,5,FALSE)</f>
        <v>RUS / LAT</v>
      </c>
      <c r="F32" s="166" t="str">
        <f>VLOOKUP(B32,Startlist!B:H,7,FALSE)</f>
        <v>Mitsubishi Lancer Evo 9</v>
      </c>
      <c r="G32" s="166" t="str">
        <f>VLOOKUP(B32,Startlist!B:H,6,FALSE)</f>
        <v>ASRT RALLY TEAM</v>
      </c>
      <c r="H32" s="168" t="str">
        <f>VLOOKUP(B32,Results!B:O,14,FALSE)</f>
        <v> 1:04.34,1</v>
      </c>
      <c r="I32" s="214"/>
    </row>
    <row r="33" spans="1:9" ht="15" customHeight="1">
      <c r="A33" s="164">
        <f t="shared" si="0"/>
        <v>26</v>
      </c>
      <c r="B33" s="115">
        <v>48</v>
      </c>
      <c r="C33" s="165" t="str">
        <f>VLOOKUP(B33,Startlist!B:F,2,FALSE)</f>
        <v>2WD</v>
      </c>
      <c r="D33" s="166" t="str">
        <f>CONCATENATE(VLOOKUP(B33,Startlist!B:H,3,FALSE)," / ",VLOOKUP(B33,Startlist!B:H,4,FALSE))</f>
        <v>Taisko Lario / Seppo Tuominen</v>
      </c>
      <c r="E33" s="167" t="str">
        <f>VLOOKUP(B33,Startlist!B:F,5,FALSE)</f>
        <v>FIN</v>
      </c>
      <c r="F33" s="166" t="str">
        <f>VLOOKUP(B33,Startlist!B:H,7,FALSE)</f>
        <v>Peugeot 208 R2</v>
      </c>
      <c r="G33" s="166" t="str">
        <f>VLOOKUP(B33,Startlist!B:H,6,FALSE)</f>
        <v>V&amp;V SPORT MANAGEMENT</v>
      </c>
      <c r="H33" s="168" t="str">
        <f>VLOOKUP(B33,Results!B:O,14,FALSE)</f>
        <v> 1:04.35,6</v>
      </c>
      <c r="I33" s="214"/>
    </row>
    <row r="34" spans="1:9" ht="15" customHeight="1">
      <c r="A34" s="164">
        <f t="shared" si="0"/>
        <v>27</v>
      </c>
      <c r="B34" s="115">
        <v>71</v>
      </c>
      <c r="C34" s="165" t="str">
        <f>VLOOKUP(B34,Startlist!B:F,2,FALSE)</f>
        <v>MV6</v>
      </c>
      <c r="D34" s="166" t="str">
        <f>CONCATENATE(VLOOKUP(B34,Startlist!B:H,3,FALSE)," / ",VLOOKUP(B34,Startlist!B:H,4,FALSE))</f>
        <v>Ville Tannermäki / Teemu Neuvonen</v>
      </c>
      <c r="E34" s="167" t="str">
        <f>VLOOKUP(B34,Startlist!B:F,5,FALSE)</f>
        <v>FIN</v>
      </c>
      <c r="F34" s="166" t="str">
        <f>VLOOKUP(B34,Startlist!B:H,7,FALSE)</f>
        <v>Honda Civic Type-R</v>
      </c>
      <c r="G34" s="166" t="str">
        <f>VLOOKUP(B34,Startlist!B:H,6,FALSE)</f>
        <v>VILLE TANNERMÄKI</v>
      </c>
      <c r="H34" s="168" t="str">
        <f>VLOOKUP(B34,Results!B:O,14,FALSE)</f>
        <v> 1:04.43,7</v>
      </c>
      <c r="I34" s="214"/>
    </row>
    <row r="35" spans="1:9" ht="15" customHeight="1">
      <c r="A35" s="164">
        <f t="shared" si="0"/>
        <v>28</v>
      </c>
      <c r="B35" s="115">
        <v>59</v>
      </c>
      <c r="C35" s="165" t="str">
        <f>VLOOKUP(B35,Startlist!B:F,2,FALSE)</f>
        <v>MV2</v>
      </c>
      <c r="D35" s="166" t="str">
        <f>CONCATENATE(VLOOKUP(B35,Startlist!B:H,3,FALSE)," / ",VLOOKUP(B35,Startlist!B:H,4,FALSE))</f>
        <v>Petri Pesu / Veijo Nurmela</v>
      </c>
      <c r="E35" s="167" t="str">
        <f>VLOOKUP(B35,Startlist!B:F,5,FALSE)</f>
        <v>FIN</v>
      </c>
      <c r="F35" s="166" t="str">
        <f>VLOOKUP(B35,Startlist!B:H,7,FALSE)</f>
        <v>Mitsubishi Lancer Evo 9</v>
      </c>
      <c r="G35" s="166" t="str">
        <f>VLOOKUP(B35,Startlist!B:H,6,FALSE)</f>
        <v>PETRI PESU</v>
      </c>
      <c r="H35" s="168" t="str">
        <f>VLOOKUP(B35,Results!B:O,14,FALSE)</f>
        <v> 1:04.46,5</v>
      </c>
      <c r="I35" s="214"/>
    </row>
    <row r="36" spans="1:9" ht="15" customHeight="1">
      <c r="A36" s="164">
        <f t="shared" si="0"/>
        <v>29</v>
      </c>
      <c r="B36" s="115">
        <v>200</v>
      </c>
      <c r="C36" s="165" t="str">
        <f>VLOOKUP(B36,Startlist!B:F,2,FALSE)</f>
        <v>MV3</v>
      </c>
      <c r="D36" s="166" t="str">
        <f>CONCATENATE(VLOOKUP(B36,Startlist!B:H,3,FALSE)," / ",VLOOKUP(B36,Startlist!B:H,4,FALSE))</f>
        <v>Karl Tarrend / Mirko Kaunis</v>
      </c>
      <c r="E36" s="167" t="str">
        <f>VLOOKUP(B36,Startlist!B:F,5,FALSE)</f>
        <v>EST</v>
      </c>
      <c r="F36" s="166" t="str">
        <f>VLOOKUP(B36,Startlist!B:H,7,FALSE)</f>
        <v>Citroen C2 R2</v>
      </c>
      <c r="G36" s="166" t="str">
        <f>VLOOKUP(B36,Startlist!B:H,6,FALSE)</f>
        <v>ASRT RALLY TEAM</v>
      </c>
      <c r="H36" s="168" t="str">
        <f>VLOOKUP(B36,Results!B:O,14,FALSE)</f>
        <v> 1:05.06,8</v>
      </c>
      <c r="I36" s="214"/>
    </row>
    <row r="37" spans="1:9" ht="15" customHeight="1">
      <c r="A37" s="164">
        <f t="shared" si="0"/>
        <v>30</v>
      </c>
      <c r="B37" s="115">
        <v>65</v>
      </c>
      <c r="C37" s="165" t="str">
        <f>VLOOKUP(B37,Startlist!B:F,2,FALSE)</f>
        <v>MV7</v>
      </c>
      <c r="D37" s="166" t="str">
        <f>CONCATENATE(VLOOKUP(B37,Startlist!B:H,3,FALSE)," / ",VLOOKUP(B37,Startlist!B:H,4,FALSE))</f>
        <v>Marko Ringenberg / Allar Heina</v>
      </c>
      <c r="E37" s="167" t="str">
        <f>VLOOKUP(B37,Startlist!B:F,5,FALSE)</f>
        <v>EST</v>
      </c>
      <c r="F37" s="166" t="str">
        <f>VLOOKUP(B37,Startlist!B:H,7,FALSE)</f>
        <v>BMW M3</v>
      </c>
      <c r="G37" s="166" t="str">
        <f>VLOOKUP(B37,Startlist!B:H,6,FALSE)</f>
        <v>ECOM MOTORSPORT</v>
      </c>
      <c r="H37" s="168" t="str">
        <f>VLOOKUP(B37,Results!B:O,14,FALSE)</f>
        <v> 1:05.07,7</v>
      </c>
      <c r="I37" s="214"/>
    </row>
    <row r="38" spans="1:9" ht="15" customHeight="1">
      <c r="A38" s="164">
        <f t="shared" si="0"/>
        <v>31</v>
      </c>
      <c r="B38" s="115">
        <v>35</v>
      </c>
      <c r="C38" s="165" t="str">
        <f>VLOOKUP(B38,Startlist!B:F,2,FALSE)</f>
        <v>MV8</v>
      </c>
      <c r="D38" s="166" t="str">
        <f>CONCATENATE(VLOOKUP(B38,Startlist!B:H,3,FALSE)," / ",VLOOKUP(B38,Startlist!B:H,4,FALSE))</f>
        <v>Anre Saks / Rainer Maasik</v>
      </c>
      <c r="E38" s="167" t="str">
        <f>VLOOKUP(B38,Startlist!B:F,5,FALSE)</f>
        <v>EST</v>
      </c>
      <c r="F38" s="166" t="str">
        <f>VLOOKUP(B38,Startlist!B:H,7,FALSE)</f>
        <v>Mitsubishi Lancer Evo 7</v>
      </c>
      <c r="G38" s="166" t="str">
        <f>VLOOKUP(B38,Startlist!B:H,6,FALSE)</f>
        <v>LEDRENT RALLY TEAM</v>
      </c>
      <c r="H38" s="168" t="str">
        <f>VLOOKUP(B38,Results!B:O,14,FALSE)</f>
        <v> 1:05.15,2</v>
      </c>
      <c r="I38" s="214"/>
    </row>
    <row r="39" spans="1:9" ht="15" customHeight="1">
      <c r="A39" s="164">
        <f t="shared" si="0"/>
        <v>32</v>
      </c>
      <c r="B39" s="115">
        <v>44</v>
      </c>
      <c r="C39" s="165" t="str">
        <f>VLOOKUP(B39,Startlist!B:F,2,FALSE)</f>
        <v>MV8</v>
      </c>
      <c r="D39" s="166" t="str">
        <f>CONCATENATE(VLOOKUP(B39,Startlist!B:H,3,FALSE)," / ",VLOOKUP(B39,Startlist!B:H,4,FALSE))</f>
        <v>Timo Markkanen / Veikko Kanninen</v>
      </c>
      <c r="E39" s="167" t="str">
        <f>VLOOKUP(B39,Startlist!B:F,5,FALSE)</f>
        <v>FIN</v>
      </c>
      <c r="F39" s="166" t="str">
        <f>VLOOKUP(B39,Startlist!B:H,7,FALSE)</f>
        <v>Subaru Impreza WRX STI</v>
      </c>
      <c r="G39" s="166" t="str">
        <f>VLOOKUP(B39,Startlist!B:H,6,FALSE)</f>
        <v>TIMO MARKKANEN</v>
      </c>
      <c r="H39" s="168" t="str">
        <f>VLOOKUP(B39,Results!B:O,14,FALSE)</f>
        <v> 1:05.20,6</v>
      </c>
      <c r="I39" s="214"/>
    </row>
    <row r="40" spans="1:9" ht="15" customHeight="1">
      <c r="A40" s="164">
        <f t="shared" si="0"/>
        <v>33</v>
      </c>
      <c r="B40" s="115">
        <v>92</v>
      </c>
      <c r="C40" s="165" t="str">
        <f>VLOOKUP(B40,Startlist!B:F,2,FALSE)</f>
        <v>MV6</v>
      </c>
      <c r="D40" s="166" t="str">
        <f>CONCATENATE(VLOOKUP(B40,Startlist!B:H,3,FALSE)," / ",VLOOKUP(B40,Startlist!B:H,4,FALSE))</f>
        <v>Henri Tuomisto / Jukka Rasi</v>
      </c>
      <c r="E40" s="167" t="str">
        <f>VLOOKUP(B40,Startlist!B:F,5,FALSE)</f>
        <v>FIN</v>
      </c>
      <c r="F40" s="166" t="str">
        <f>VLOOKUP(B40,Startlist!B:H,7,FALSE)</f>
        <v>Opel Astra GSI</v>
      </c>
      <c r="G40" s="166" t="str">
        <f>VLOOKUP(B40,Startlist!B:H,6,FALSE)</f>
        <v>FUTURSOFT RACING TEAM</v>
      </c>
      <c r="H40" s="168" t="str">
        <f>VLOOKUP(B40,Results!B:O,14,FALSE)</f>
        <v> 1:05.25,2</v>
      </c>
      <c r="I40" s="214"/>
    </row>
    <row r="41" spans="1:9" ht="15" customHeight="1">
      <c r="A41" s="164">
        <f t="shared" si="0"/>
        <v>34</v>
      </c>
      <c r="B41" s="115">
        <v>46</v>
      </c>
      <c r="C41" s="165" t="str">
        <f>VLOOKUP(B41,Startlist!B:F,2,FALSE)</f>
        <v>MV2</v>
      </c>
      <c r="D41" s="166" t="str">
        <f>CONCATENATE(VLOOKUP(B41,Startlist!B:H,3,FALSE)," / ",VLOOKUP(B41,Startlist!B:H,4,FALSE))</f>
        <v>Denis Levyatov / Maria Uger</v>
      </c>
      <c r="E41" s="167" t="str">
        <f>VLOOKUP(B41,Startlist!B:F,5,FALSE)</f>
        <v>RUS / ISR</v>
      </c>
      <c r="F41" s="166" t="str">
        <f>VLOOKUP(B41,Startlist!B:H,7,FALSE)</f>
        <v>Mitsubishi Lancer Evo 10</v>
      </c>
      <c r="G41" s="166" t="str">
        <f>VLOOKUP(B41,Startlist!B:H,6,FALSE)</f>
        <v>CONE FOREST RALLY TEAM</v>
      </c>
      <c r="H41" s="168" t="str">
        <f>VLOOKUP(B41,Results!B:O,14,FALSE)</f>
        <v> 1:05.39,0</v>
      </c>
      <c r="I41" s="214"/>
    </row>
    <row r="42" spans="1:9" ht="15" customHeight="1">
      <c r="A42" s="164">
        <f t="shared" si="0"/>
        <v>35</v>
      </c>
      <c r="B42" s="115">
        <v>52</v>
      </c>
      <c r="C42" s="165" t="str">
        <f>VLOOKUP(B42,Startlist!B:F,2,FALSE)</f>
        <v>MV6</v>
      </c>
      <c r="D42" s="166" t="str">
        <f>CONCATENATE(VLOOKUP(B42,Startlist!B:H,3,FALSE)," / ",VLOOKUP(B42,Startlist!B:H,4,FALSE))</f>
        <v>Mait Madik / Toomas Tauk</v>
      </c>
      <c r="E42" s="167" t="str">
        <f>VLOOKUP(B42,Startlist!B:F,5,FALSE)</f>
        <v>EST</v>
      </c>
      <c r="F42" s="166" t="str">
        <f>VLOOKUP(B42,Startlist!B:H,7,FALSE)</f>
        <v>Honda Civic Type-R</v>
      </c>
      <c r="G42" s="166" t="str">
        <f>VLOOKUP(B42,Startlist!B:H,6,FALSE)</f>
        <v>CUEKS RACING</v>
      </c>
      <c r="H42" s="168" t="str">
        <f>VLOOKUP(B42,Results!B:O,14,FALSE)</f>
        <v> 1:05.48,8</v>
      </c>
      <c r="I42" s="214"/>
    </row>
    <row r="43" spans="1:9" ht="15" customHeight="1">
      <c r="A43" s="164">
        <f t="shared" si="0"/>
        <v>36</v>
      </c>
      <c r="B43" s="115">
        <v>130</v>
      </c>
      <c r="C43" s="165" t="str">
        <f>VLOOKUP(B43,Startlist!B:F,2,FALSE)</f>
        <v>MV6</v>
      </c>
      <c r="D43" s="166" t="str">
        <f>CONCATENATE(VLOOKUP(B43,Startlist!B:H,3,FALSE)," / ",VLOOKUP(B43,Startlist!B:H,4,FALSE))</f>
        <v>Silver Sōmer / Gert Virves</v>
      </c>
      <c r="E43" s="167" t="str">
        <f>VLOOKUP(B43,Startlist!B:F,5,FALSE)</f>
        <v>EST</v>
      </c>
      <c r="F43" s="166" t="str">
        <f>VLOOKUP(B43,Startlist!B:H,7,FALSE)</f>
        <v>Opel Astra</v>
      </c>
      <c r="G43" s="166" t="str">
        <f>VLOOKUP(B43,Startlist!B:H,6,FALSE)</f>
        <v>ECOM MOTORSPORT</v>
      </c>
      <c r="H43" s="168" t="str">
        <f>VLOOKUP(B43,Results!B:O,14,FALSE)</f>
        <v> 1:05.49,1</v>
      </c>
      <c r="I43" s="214"/>
    </row>
    <row r="44" spans="1:9" ht="15" customHeight="1">
      <c r="A44" s="164">
        <f t="shared" si="0"/>
        <v>37</v>
      </c>
      <c r="B44" s="115">
        <v>58</v>
      </c>
      <c r="C44" s="165" t="str">
        <f>VLOOKUP(B44,Startlist!B:F,2,FALSE)</f>
        <v>MV8</v>
      </c>
      <c r="D44" s="166" t="str">
        <f>CONCATENATE(VLOOKUP(B44,Startlist!B:H,3,FALSE)," / ",VLOOKUP(B44,Startlist!B:H,4,FALSE))</f>
        <v>Vadim Kuznetsov / Roman Kapustin</v>
      </c>
      <c r="E44" s="167" t="str">
        <f>VLOOKUP(B44,Startlist!B:F,5,FALSE)</f>
        <v>RUS</v>
      </c>
      <c r="F44" s="166" t="str">
        <f>VLOOKUP(B44,Startlist!B:H,7,FALSE)</f>
        <v>Mitsubishi Lancer Evo 8</v>
      </c>
      <c r="G44" s="166" t="str">
        <f>VLOOKUP(B44,Startlist!B:H,6,FALSE)</f>
        <v>TIKKRI MOTORSPORT</v>
      </c>
      <c r="H44" s="168" t="str">
        <f>VLOOKUP(B44,Results!B:O,14,FALSE)</f>
        <v> 1:05.57,2</v>
      </c>
      <c r="I44" s="214"/>
    </row>
    <row r="45" spans="1:9" ht="15" customHeight="1">
      <c r="A45" s="164">
        <f t="shared" si="0"/>
        <v>38</v>
      </c>
      <c r="B45" s="115">
        <v>107</v>
      </c>
      <c r="C45" s="165" t="str">
        <f>VLOOKUP(B45,Startlist!B:F,2,FALSE)</f>
        <v>MV2</v>
      </c>
      <c r="D45" s="166" t="str">
        <f>CONCATENATE(VLOOKUP(B45,Startlist!B:H,3,FALSE)," / ",VLOOKUP(B45,Startlist!B:H,4,FALSE))</f>
        <v>Leonid Vilde / Dmitry Chumak</v>
      </c>
      <c r="E45" s="167" t="str">
        <f>VLOOKUP(B45,Startlist!B:F,5,FALSE)</f>
        <v>RUS</v>
      </c>
      <c r="F45" s="166" t="str">
        <f>VLOOKUP(B45,Startlist!B:H,7,FALSE)</f>
        <v>Mitsubishi Lancer Evo 10</v>
      </c>
      <c r="G45" s="166" t="str">
        <f>VLOOKUP(B45,Startlist!B:H,6,FALSE)</f>
        <v>NEIKSANS RALLY SPORT</v>
      </c>
      <c r="H45" s="168" t="str">
        <f>VLOOKUP(B45,Results!B:O,14,FALSE)</f>
        <v> 1:06.00,3</v>
      </c>
      <c r="I45" s="214"/>
    </row>
    <row r="46" spans="1:9" ht="15" customHeight="1">
      <c r="A46" s="164">
        <f t="shared" si="0"/>
        <v>39</v>
      </c>
      <c r="B46" s="115">
        <v>77</v>
      </c>
      <c r="C46" s="165" t="str">
        <f>VLOOKUP(B46,Startlist!B:F,2,FALSE)</f>
        <v>2WD</v>
      </c>
      <c r="D46" s="166" t="str">
        <f>CONCATENATE(VLOOKUP(B46,Startlist!B:H,3,FALSE)," / ",VLOOKUP(B46,Startlist!B:H,4,FALSE))</f>
        <v>Teemu Kiiski / Antti Linnaketo</v>
      </c>
      <c r="E46" s="167" t="str">
        <f>VLOOKUP(B46,Startlist!B:F,5,FALSE)</f>
        <v>FIN</v>
      </c>
      <c r="F46" s="166" t="str">
        <f>VLOOKUP(B46,Startlist!B:H,7,FALSE)</f>
        <v>Ford Fiesta R2</v>
      </c>
      <c r="G46" s="166" t="str">
        <f>VLOOKUP(B46,Startlist!B:H,6,FALSE)</f>
        <v>ANTTI LINNAKETO</v>
      </c>
      <c r="H46" s="168" t="str">
        <f>VLOOKUP(B46,Results!B:O,14,FALSE)</f>
        <v> 1:06.07,1</v>
      </c>
      <c r="I46" s="214"/>
    </row>
    <row r="47" spans="1:9" ht="15" customHeight="1">
      <c r="A47" s="164">
        <f t="shared" si="0"/>
        <v>40</v>
      </c>
      <c r="B47" s="115">
        <v>57</v>
      </c>
      <c r="C47" s="165" t="str">
        <f>VLOOKUP(B47,Startlist!B:F,2,FALSE)</f>
        <v>MV4</v>
      </c>
      <c r="D47" s="166" t="str">
        <f>CONCATENATE(VLOOKUP(B47,Startlist!B:H,3,FALSE)," / ",VLOOKUP(B47,Startlist!B:H,4,FALSE))</f>
        <v>Petr Turkin / Vasily Mirkotan</v>
      </c>
      <c r="E47" s="167" t="str">
        <f>VLOOKUP(B47,Startlist!B:F,5,FALSE)</f>
        <v>RUS</v>
      </c>
      <c r="F47" s="166" t="str">
        <f>VLOOKUP(B47,Startlist!B:H,7,FALSE)</f>
        <v>Citroen DS3 Racing</v>
      </c>
      <c r="G47" s="166" t="str">
        <f>VLOOKUP(B47,Startlist!B:H,6,FALSE)</f>
        <v>ASRT RALLY TEAM</v>
      </c>
      <c r="H47" s="168" t="str">
        <f>VLOOKUP(B47,Results!B:O,14,FALSE)</f>
        <v> 1:06.07,4</v>
      </c>
      <c r="I47" s="214"/>
    </row>
    <row r="48" spans="1:9" ht="15" customHeight="1">
      <c r="A48" s="164">
        <f t="shared" si="0"/>
        <v>41</v>
      </c>
      <c r="B48" s="115">
        <v>75</v>
      </c>
      <c r="C48" s="165" t="str">
        <f>VLOOKUP(B48,Startlist!B:F,2,FALSE)</f>
        <v>MV6</v>
      </c>
      <c r="D48" s="166" t="str">
        <f>CONCATENATE(VLOOKUP(B48,Startlist!B:H,3,FALSE)," / ",VLOOKUP(B48,Startlist!B:H,4,FALSE))</f>
        <v>Rando Turja / Ain Sepp</v>
      </c>
      <c r="E48" s="167" t="str">
        <f>VLOOKUP(B48,Startlist!B:F,5,FALSE)</f>
        <v>EST</v>
      </c>
      <c r="F48" s="166" t="str">
        <f>VLOOKUP(B48,Startlist!B:H,7,FALSE)</f>
        <v>Lada VFTS</v>
      </c>
      <c r="G48" s="166" t="str">
        <f>VLOOKUP(B48,Startlist!B:H,6,FALSE)</f>
        <v>SAR-TECH MOTORSPORT</v>
      </c>
      <c r="H48" s="168" t="str">
        <f>VLOOKUP(B48,Results!B:O,14,FALSE)</f>
        <v> 1:06.21,8</v>
      </c>
      <c r="I48" s="214"/>
    </row>
    <row r="49" spans="1:9" ht="15" customHeight="1">
      <c r="A49" s="164">
        <f t="shared" si="0"/>
        <v>42</v>
      </c>
      <c r="B49" s="115">
        <v>86</v>
      </c>
      <c r="C49" s="165" t="str">
        <f>VLOOKUP(B49,Startlist!B:F,2,FALSE)</f>
        <v>MV4</v>
      </c>
      <c r="D49" s="166" t="str">
        <f>CONCATENATE(VLOOKUP(B49,Startlist!B:H,3,FALSE)," / ",VLOOKUP(B49,Startlist!B:H,4,FALSE))</f>
        <v>Kalle Mäkinen / Juha Ruti</v>
      </c>
      <c r="E49" s="167" t="str">
        <f>VLOOKUP(B49,Startlist!B:F,5,FALSE)</f>
        <v>FIN</v>
      </c>
      <c r="F49" s="166" t="str">
        <f>VLOOKUP(B49,Startlist!B:H,7,FALSE)</f>
        <v>Honda Civic Type-R</v>
      </c>
      <c r="G49" s="166" t="str">
        <f>VLOOKUP(B49,Startlist!B:H,6,FALSE)</f>
        <v>KALLE MÄKINEN</v>
      </c>
      <c r="H49" s="168" t="str">
        <f>VLOOKUP(B49,Results!B:O,14,FALSE)</f>
        <v> 1:06.25,2</v>
      </c>
      <c r="I49" s="214"/>
    </row>
    <row r="50" spans="1:9" ht="15" customHeight="1">
      <c r="A50" s="164">
        <f t="shared" si="0"/>
        <v>43</v>
      </c>
      <c r="B50" s="115">
        <v>61</v>
      </c>
      <c r="C50" s="165" t="str">
        <f>VLOOKUP(B50,Startlist!B:F,2,FALSE)</f>
        <v>MV8</v>
      </c>
      <c r="D50" s="166" t="str">
        <f>CONCATENATE(VLOOKUP(B50,Startlist!B:H,3,FALSE)," / ",VLOOKUP(B50,Startlist!B:H,4,FALSE))</f>
        <v>Dmitry Korotin / Andrei Stukov</v>
      </c>
      <c r="E50" s="167" t="str">
        <f>VLOOKUP(B50,Startlist!B:F,5,FALSE)</f>
        <v>RUS</v>
      </c>
      <c r="F50" s="166" t="str">
        <f>VLOOKUP(B50,Startlist!B:H,7,FALSE)</f>
        <v>Mitsubishi Lancer Evo 7</v>
      </c>
      <c r="G50" s="166" t="str">
        <f>VLOOKUP(B50,Startlist!B:H,6,FALSE)</f>
        <v>DMITRY KOROTIN</v>
      </c>
      <c r="H50" s="168" t="str">
        <f>VLOOKUP(B50,Results!B:O,14,FALSE)</f>
        <v> 1:06.30,2</v>
      </c>
      <c r="I50" s="214"/>
    </row>
    <row r="51" spans="1:9" ht="15" customHeight="1">
      <c r="A51" s="164">
        <f t="shared" si="0"/>
        <v>44</v>
      </c>
      <c r="B51" s="115">
        <v>70</v>
      </c>
      <c r="C51" s="165" t="str">
        <f>VLOOKUP(B51,Startlist!B:F,2,FALSE)</f>
        <v>MV4</v>
      </c>
      <c r="D51" s="166" t="str">
        <f>CONCATENATE(VLOOKUP(B51,Startlist!B:H,3,FALSE)," / ",VLOOKUP(B51,Startlist!B:H,4,FALSE))</f>
        <v>Aleksander Kudryavtsev / Anna Zavershinskaya</v>
      </c>
      <c r="E51" s="167" t="str">
        <f>VLOOKUP(B51,Startlist!B:F,5,FALSE)</f>
        <v>RUS</v>
      </c>
      <c r="F51" s="166" t="str">
        <f>VLOOKUP(B51,Startlist!B:H,7,FALSE)</f>
        <v>Renault Clio R3</v>
      </c>
      <c r="G51" s="166" t="str">
        <f>VLOOKUP(B51,Startlist!B:H,6,FALSE)</f>
        <v>ALM MOTORSPORT</v>
      </c>
      <c r="H51" s="168" t="str">
        <f>VLOOKUP(B51,Results!B:O,14,FALSE)</f>
        <v> 1:06.30,7</v>
      </c>
      <c r="I51" s="214"/>
    </row>
    <row r="52" spans="1:9" ht="15" customHeight="1">
      <c r="A52" s="164">
        <f t="shared" si="0"/>
        <v>45</v>
      </c>
      <c r="B52" s="115">
        <v>55</v>
      </c>
      <c r="C52" s="165" t="str">
        <f>VLOOKUP(B52,Startlist!B:F,2,FALSE)</f>
        <v>2WD</v>
      </c>
      <c r="D52" s="166" t="str">
        <f>CONCATENATE(VLOOKUP(B52,Startlist!B:H,3,FALSE)," / ",VLOOKUP(B52,Startlist!B:H,4,FALSE))</f>
        <v>Tommi Hatakka / Jarno Ottman</v>
      </c>
      <c r="E52" s="167" t="str">
        <f>VLOOKUP(B52,Startlist!B:F,5,FALSE)</f>
        <v>FIN</v>
      </c>
      <c r="F52" s="166" t="str">
        <f>VLOOKUP(B52,Startlist!B:H,7,FALSE)</f>
        <v>Ford Fiesta R2</v>
      </c>
      <c r="G52" s="166" t="str">
        <f>VLOOKUP(B52,Startlist!B:H,6,FALSE)</f>
        <v>TOMMI HATAKKA</v>
      </c>
      <c r="H52" s="168" t="str">
        <f>VLOOKUP(B52,Results!B:O,14,FALSE)</f>
        <v> 1:06.31,3</v>
      </c>
      <c r="I52" s="214"/>
    </row>
    <row r="53" spans="1:9" ht="15" customHeight="1">
      <c r="A53" s="164">
        <f t="shared" si="0"/>
        <v>46</v>
      </c>
      <c r="B53" s="115">
        <v>40</v>
      </c>
      <c r="C53" s="165" t="str">
        <f>VLOOKUP(B53,Startlist!B:F,2,FALSE)</f>
        <v>MV7</v>
      </c>
      <c r="D53" s="166" t="str">
        <f>CONCATENATE(VLOOKUP(B53,Startlist!B:H,3,FALSE)," / ",VLOOKUP(B53,Startlist!B:H,4,FALSE))</f>
        <v>Madis Vanaselja / Jaanus Hōbemägi</v>
      </c>
      <c r="E53" s="167" t="str">
        <f>VLOOKUP(B53,Startlist!B:F,5,FALSE)</f>
        <v>EST</v>
      </c>
      <c r="F53" s="166" t="str">
        <f>VLOOKUP(B53,Startlist!B:H,7,FALSE)</f>
        <v>BMW M3</v>
      </c>
      <c r="G53" s="166" t="str">
        <f>VLOOKUP(B53,Startlist!B:H,6,FALSE)</f>
        <v>MS RACING</v>
      </c>
      <c r="H53" s="168" t="str">
        <f>VLOOKUP(B53,Results!B:O,14,FALSE)</f>
        <v> 1:06.34,4</v>
      </c>
      <c r="I53" s="214"/>
    </row>
    <row r="54" spans="1:9" ht="15" customHeight="1">
      <c r="A54" s="164">
        <f t="shared" si="0"/>
        <v>47</v>
      </c>
      <c r="B54" s="115">
        <v>74</v>
      </c>
      <c r="C54" s="165" t="str">
        <f>VLOOKUP(B54,Startlist!B:F,2,FALSE)</f>
        <v>MV5</v>
      </c>
      <c r="D54" s="166" t="str">
        <f>CONCATENATE(VLOOKUP(B54,Startlist!B:H,3,FALSE)," / ",VLOOKUP(B54,Startlist!B:H,4,FALSE))</f>
        <v>Janar Tänak / Janno Õunpuu</v>
      </c>
      <c r="E54" s="167" t="str">
        <f>VLOOKUP(B54,Startlist!B:F,5,FALSE)</f>
        <v>EST</v>
      </c>
      <c r="F54" s="166" t="str">
        <f>VLOOKUP(B54,Startlist!B:H,7,FALSE)</f>
        <v>Lada S1600</v>
      </c>
      <c r="G54" s="166" t="str">
        <f>VLOOKUP(B54,Startlist!B:H,6,FALSE)</f>
        <v>OT RACING</v>
      </c>
      <c r="H54" s="168" t="str">
        <f>VLOOKUP(B54,Results!B:O,14,FALSE)</f>
        <v> 1:06.35,5</v>
      </c>
      <c r="I54" s="214"/>
    </row>
    <row r="55" spans="1:9" ht="15" customHeight="1">
      <c r="A55" s="164">
        <f t="shared" si="0"/>
        <v>48</v>
      </c>
      <c r="B55" s="115">
        <v>20</v>
      </c>
      <c r="C55" s="165" t="str">
        <f>VLOOKUP(B55,Startlist!B:F,2,FALSE)</f>
        <v>MV7</v>
      </c>
      <c r="D55" s="166" t="str">
        <f>CONCATENATE(VLOOKUP(B55,Startlist!B:H,3,FALSE)," / ",VLOOKUP(B55,Startlist!B:H,4,FALSE))</f>
        <v>Timmu Kōrge / Kaido Kaubi</v>
      </c>
      <c r="E55" s="167" t="str">
        <f>VLOOKUP(B55,Startlist!B:F,5,FALSE)</f>
        <v>EST</v>
      </c>
      <c r="F55" s="166" t="str">
        <f>VLOOKUP(B55,Startlist!B:H,7,FALSE)</f>
        <v>BMW M3</v>
      </c>
      <c r="G55" s="166" t="str">
        <f>VLOOKUP(B55,Startlist!B:H,6,FALSE)</f>
        <v>SAR-TECH MOTORSPORT</v>
      </c>
      <c r="H55" s="168" t="str">
        <f>VLOOKUP(B55,Results!B:O,14,FALSE)</f>
        <v> 1:06.36,4</v>
      </c>
      <c r="I55" s="214"/>
    </row>
    <row r="56" spans="1:9" ht="15" customHeight="1">
      <c r="A56" s="164">
        <f t="shared" si="0"/>
        <v>49</v>
      </c>
      <c r="B56" s="115">
        <v>11</v>
      </c>
      <c r="C56" s="165" t="str">
        <f>VLOOKUP(B56,Startlist!B:F,2,FALSE)</f>
        <v>MV2</v>
      </c>
      <c r="D56" s="166" t="str">
        <f>CONCATENATE(VLOOKUP(B56,Startlist!B:H,3,FALSE)," / ",VLOOKUP(B56,Startlist!B:H,4,FALSE))</f>
        <v>Mait Maarend / Mihkel Kapp</v>
      </c>
      <c r="E56" s="167" t="str">
        <f>VLOOKUP(B56,Startlist!B:F,5,FALSE)</f>
        <v>EST</v>
      </c>
      <c r="F56" s="166" t="str">
        <f>VLOOKUP(B56,Startlist!B:H,7,FALSE)</f>
        <v>Mitsubishi Lancer Evo 10</v>
      </c>
      <c r="G56" s="166" t="str">
        <f>VLOOKUP(B56,Startlist!B:H,6,FALSE)</f>
        <v>MIHKEL KAPP</v>
      </c>
      <c r="H56" s="168" t="str">
        <f>VLOOKUP(B56,Results!B:O,14,FALSE)</f>
        <v> 1:06.37,5</v>
      </c>
      <c r="I56" s="214"/>
    </row>
    <row r="57" spans="1:9" ht="15" customHeight="1">
      <c r="A57" s="164">
        <f t="shared" si="0"/>
        <v>50</v>
      </c>
      <c r="B57" s="115">
        <v>85</v>
      </c>
      <c r="C57" s="165" t="str">
        <f>VLOOKUP(B57,Startlist!B:F,2,FALSE)</f>
        <v>2WD</v>
      </c>
      <c r="D57" s="166" t="str">
        <f>CONCATENATE(VLOOKUP(B57,Startlist!B:H,3,FALSE)," / ",VLOOKUP(B57,Startlist!B:H,4,FALSE))</f>
        <v>Denis Rostilov / Alexey Ignatov</v>
      </c>
      <c r="E57" s="167" t="str">
        <f>VLOOKUP(B57,Startlist!B:F,5,FALSE)</f>
        <v>RUS</v>
      </c>
      <c r="F57" s="166" t="str">
        <f>VLOOKUP(B57,Startlist!B:H,7,FALSE)</f>
        <v>Ford Fiesta R2</v>
      </c>
      <c r="G57" s="166" t="str">
        <f>VLOOKUP(B57,Startlist!B:H,6,FALSE)</f>
        <v>THOMAS BETON RACING</v>
      </c>
      <c r="H57" s="168" t="str">
        <f>VLOOKUP(B57,Results!B:O,14,FALSE)</f>
        <v> 1:06.42,9</v>
      </c>
      <c r="I57" s="214"/>
    </row>
    <row r="58" spans="1:9" ht="15" customHeight="1">
      <c r="A58" s="164">
        <f t="shared" si="0"/>
        <v>51</v>
      </c>
      <c r="B58" s="115">
        <v>102</v>
      </c>
      <c r="C58" s="165" t="str">
        <f>VLOOKUP(B58,Startlist!B:F,2,FALSE)</f>
        <v>MV5</v>
      </c>
      <c r="D58" s="166" t="str">
        <f>CONCATENATE(VLOOKUP(B58,Startlist!B:H,3,FALSE)," / ",VLOOKUP(B58,Startlist!B:H,4,FALSE))</f>
        <v>Kermo Laus / Kauri Pannas</v>
      </c>
      <c r="E58" s="167" t="str">
        <f>VLOOKUP(B58,Startlist!B:F,5,FALSE)</f>
        <v>EST</v>
      </c>
      <c r="F58" s="166" t="str">
        <f>VLOOKUP(B58,Startlist!B:H,7,FALSE)</f>
        <v>Nissan Sunny</v>
      </c>
      <c r="G58" s="166" t="str">
        <f>VLOOKUP(B58,Startlist!B:H,6,FALSE)</f>
        <v>SAR-TECH MOTORSPORT</v>
      </c>
      <c r="H58" s="168" t="str">
        <f>VLOOKUP(B58,Results!B:O,14,FALSE)</f>
        <v> 1:06.43,5</v>
      </c>
      <c r="I58" s="214"/>
    </row>
    <row r="59" spans="1:9" ht="15" customHeight="1">
      <c r="A59" s="164">
        <f t="shared" si="0"/>
        <v>52</v>
      </c>
      <c r="B59" s="115">
        <v>29</v>
      </c>
      <c r="C59" s="165" t="str">
        <f>VLOOKUP(B59,Startlist!B:F,2,FALSE)</f>
        <v>MV4</v>
      </c>
      <c r="D59" s="166" t="str">
        <f>CONCATENATE(VLOOKUP(B59,Startlist!B:H,3,FALSE)," / ",VLOOKUP(B59,Startlist!B:H,4,FALSE))</f>
        <v>Juho Tukiainen / Pekka Kärmeniemi</v>
      </c>
      <c r="E59" s="167" t="str">
        <f>VLOOKUP(B59,Startlist!B:F,5,FALSE)</f>
        <v>FIN</v>
      </c>
      <c r="F59" s="166" t="str">
        <f>VLOOKUP(B59,Startlist!B:H,7,FALSE)</f>
        <v>Honda Civic Type-R</v>
      </c>
      <c r="G59" s="166" t="str">
        <f>VLOOKUP(B59,Startlist!B:H,6,FALSE)</f>
        <v>JUHO TUKIAINEN</v>
      </c>
      <c r="H59" s="168" t="str">
        <f>VLOOKUP(B59,Results!B:O,14,FALSE)</f>
        <v> 1:06.49,4</v>
      </c>
      <c r="I59" s="214"/>
    </row>
    <row r="60" spans="1:9" ht="15" customHeight="1">
      <c r="A60" s="164">
        <f t="shared" si="0"/>
        <v>53</v>
      </c>
      <c r="B60" s="115">
        <v>104</v>
      </c>
      <c r="C60" s="165" t="str">
        <f>VLOOKUP(B60,Startlist!B:F,2,FALSE)</f>
        <v>MV6</v>
      </c>
      <c r="D60" s="166" t="str">
        <f>CONCATENATE(VLOOKUP(B60,Startlist!B:H,3,FALSE)," / ",VLOOKUP(B60,Startlist!B:H,4,FALSE))</f>
        <v>Mart Kask / Jörgen Pukk</v>
      </c>
      <c r="E60" s="167" t="str">
        <f>VLOOKUP(B60,Startlist!B:F,5,FALSE)</f>
        <v>EST</v>
      </c>
      <c r="F60" s="166" t="str">
        <f>VLOOKUP(B60,Startlist!B:H,7,FALSE)</f>
        <v>BMW 318is</v>
      </c>
      <c r="G60" s="166" t="str">
        <f>VLOOKUP(B60,Startlist!B:H,6,FALSE)</f>
        <v>LAITSERALLYPARK</v>
      </c>
      <c r="H60" s="168" t="str">
        <f>VLOOKUP(B60,Results!B:O,14,FALSE)</f>
        <v> 1:07.14,0</v>
      </c>
      <c r="I60" s="214"/>
    </row>
    <row r="61" spans="1:9" ht="15" customHeight="1">
      <c r="A61" s="164">
        <f t="shared" si="0"/>
        <v>54</v>
      </c>
      <c r="B61" s="115">
        <v>87</v>
      </c>
      <c r="C61" s="165" t="str">
        <f>VLOOKUP(B61,Startlist!B:F,2,FALSE)</f>
        <v>MV6</v>
      </c>
      <c r="D61" s="166" t="str">
        <f>CONCATENATE(VLOOKUP(B61,Startlist!B:H,3,FALSE)," / ",VLOOKUP(B61,Startlist!B:H,4,FALSE))</f>
        <v>Edgars Balodis / Inese Akmentina</v>
      </c>
      <c r="E61" s="167" t="str">
        <f>VLOOKUP(B61,Startlist!B:F,5,FALSE)</f>
        <v>LAT</v>
      </c>
      <c r="F61" s="166" t="str">
        <f>VLOOKUP(B61,Startlist!B:H,7,FALSE)</f>
        <v>Honda Civic Type-R</v>
      </c>
      <c r="G61" s="166" t="str">
        <f>VLOOKUP(B61,Startlist!B:H,6,FALSE)</f>
        <v>EDGARS BALODIS</v>
      </c>
      <c r="H61" s="168" t="str">
        <f>VLOOKUP(B61,Results!B:O,14,FALSE)</f>
        <v> 1:07.34,8</v>
      </c>
      <c r="I61" s="214"/>
    </row>
    <row r="62" spans="1:9" ht="15" customHeight="1">
      <c r="A62" s="164">
        <f t="shared" si="0"/>
        <v>55</v>
      </c>
      <c r="B62" s="115">
        <v>97</v>
      </c>
      <c r="C62" s="165" t="str">
        <f>VLOOKUP(B62,Startlist!B:F,2,FALSE)</f>
        <v>MV7</v>
      </c>
      <c r="D62" s="166" t="str">
        <f>CONCATENATE(VLOOKUP(B62,Startlist!B:H,3,FALSE)," / ",VLOOKUP(B62,Startlist!B:H,4,FALSE))</f>
        <v>Esa Uski / Jouni Jäkkilä</v>
      </c>
      <c r="E62" s="167" t="str">
        <f>VLOOKUP(B62,Startlist!B:F,5,FALSE)</f>
        <v>FIN</v>
      </c>
      <c r="F62" s="166" t="str">
        <f>VLOOKUP(B62,Startlist!B:H,7,FALSE)</f>
        <v>BMW 325i</v>
      </c>
      <c r="G62" s="166" t="str">
        <f>VLOOKUP(B62,Startlist!B:H,6,FALSE)</f>
        <v>ESA USKI</v>
      </c>
      <c r="H62" s="168" t="str">
        <f>VLOOKUP(B62,Results!B:O,14,FALSE)</f>
        <v> 1:07.39,5</v>
      </c>
      <c r="I62" s="214"/>
    </row>
    <row r="63" spans="1:9" ht="15" customHeight="1">
      <c r="A63" s="164">
        <f t="shared" si="0"/>
        <v>56</v>
      </c>
      <c r="B63" s="115">
        <v>67</v>
      </c>
      <c r="C63" s="165" t="str">
        <f>VLOOKUP(B63,Startlist!B:F,2,FALSE)</f>
        <v>MV6</v>
      </c>
      <c r="D63" s="166" t="str">
        <f>CONCATENATE(VLOOKUP(B63,Startlist!B:H,3,FALSE)," / ",VLOOKUP(B63,Startlist!B:H,4,FALSE))</f>
        <v>Kristjan Sinik / Meelis Siidirätsep</v>
      </c>
      <c r="E63" s="167" t="str">
        <f>VLOOKUP(B63,Startlist!B:F,5,FALSE)</f>
        <v>EST</v>
      </c>
      <c r="F63" s="166" t="str">
        <f>VLOOKUP(B63,Startlist!B:H,7,FALSE)</f>
        <v>Nissan Sunny</v>
      </c>
      <c r="G63" s="166" t="str">
        <f>VLOOKUP(B63,Startlist!B:H,6,FALSE)</f>
        <v>ERKI SPORT</v>
      </c>
      <c r="H63" s="168" t="str">
        <f>VLOOKUP(B63,Results!B:O,14,FALSE)</f>
        <v> 1:07.42,9</v>
      </c>
      <c r="I63" s="214"/>
    </row>
    <row r="64" spans="1:9" ht="15" customHeight="1">
      <c r="A64" s="164">
        <f t="shared" si="0"/>
        <v>57</v>
      </c>
      <c r="B64" s="115">
        <v>26</v>
      </c>
      <c r="C64" s="165" t="str">
        <f>VLOOKUP(B64,Startlist!B:F,2,FALSE)</f>
        <v>MV8</v>
      </c>
      <c r="D64" s="166" t="str">
        <f>CONCATENATE(VLOOKUP(B64,Startlist!B:H,3,FALSE)," / ",VLOOKUP(B64,Startlist!B:H,4,FALSE))</f>
        <v>Aiko Aigro / Kermo Kärtmann</v>
      </c>
      <c r="E64" s="167" t="str">
        <f>VLOOKUP(B64,Startlist!B:F,5,FALSE)</f>
        <v>EST</v>
      </c>
      <c r="F64" s="166" t="str">
        <f>VLOOKUP(B64,Startlist!B:H,7,FALSE)</f>
        <v>Mitsubishi Lancer Evo 6</v>
      </c>
      <c r="G64" s="166" t="str">
        <f>VLOOKUP(B64,Startlist!B:H,6,FALSE)</f>
        <v>TIKKRI MOTORSPORT</v>
      </c>
      <c r="H64" s="168" t="str">
        <f>VLOOKUP(B64,Results!B:O,14,FALSE)</f>
        <v> 1:07.50,9</v>
      </c>
      <c r="I64" s="214"/>
    </row>
    <row r="65" spans="1:9" ht="15" customHeight="1">
      <c r="A65" s="164">
        <f aca="true" t="shared" si="1" ref="A65:A99">A64+1</f>
        <v>58</v>
      </c>
      <c r="B65" s="115">
        <v>112</v>
      </c>
      <c r="C65" s="165" t="str">
        <f>VLOOKUP(B65,Startlist!B:F,2,FALSE)</f>
        <v>MV7</v>
      </c>
      <c r="D65" s="166" t="str">
        <f>CONCATENATE(VLOOKUP(B65,Startlist!B:H,3,FALSE)," / ",VLOOKUP(B65,Startlist!B:H,4,FALSE))</f>
        <v>Tommi Harju / Mirka Leinonen</v>
      </c>
      <c r="E65" s="167" t="str">
        <f>VLOOKUP(B65,Startlist!B:F,5,FALSE)</f>
        <v>FIN</v>
      </c>
      <c r="F65" s="166" t="str">
        <f>VLOOKUP(B65,Startlist!B:H,7,FALSE)</f>
        <v>BMW 325i</v>
      </c>
      <c r="G65" s="166" t="str">
        <f>VLOOKUP(B65,Startlist!B:H,6,FALSE)</f>
        <v>TOMMI HARJU</v>
      </c>
      <c r="H65" s="168" t="str">
        <f>VLOOKUP(B65,Results!B:O,14,FALSE)</f>
        <v> 1:08.10,5</v>
      </c>
      <c r="I65" s="214"/>
    </row>
    <row r="66" spans="1:9" ht="15" customHeight="1">
      <c r="A66" s="164">
        <f t="shared" si="1"/>
        <v>59</v>
      </c>
      <c r="B66" s="115">
        <v>88</v>
      </c>
      <c r="C66" s="165" t="str">
        <f>VLOOKUP(B66,Startlist!B:F,2,FALSE)</f>
        <v>MV5</v>
      </c>
      <c r="D66" s="166" t="str">
        <f>CONCATENATE(VLOOKUP(B66,Startlist!B:H,3,FALSE)," / ",VLOOKUP(B66,Startlist!B:H,4,FALSE))</f>
        <v>Gert-Kaupo Kähr / Jan Pantalon</v>
      </c>
      <c r="E66" s="167" t="str">
        <f>VLOOKUP(B66,Startlist!B:F,5,FALSE)</f>
        <v>EST</v>
      </c>
      <c r="F66" s="166" t="str">
        <f>VLOOKUP(B66,Startlist!B:H,7,FALSE)</f>
        <v>Honda Civic</v>
      </c>
      <c r="G66" s="166" t="str">
        <f>VLOOKUP(B66,Startlist!B:H,6,FALSE)</f>
        <v>REINUP MOTORSPORT</v>
      </c>
      <c r="H66" s="168" t="str">
        <f>VLOOKUP(B66,Results!B:O,14,FALSE)</f>
        <v> 1:08.22,0</v>
      </c>
      <c r="I66" s="214"/>
    </row>
    <row r="67" spans="1:9" ht="15" customHeight="1">
      <c r="A67" s="164">
        <f t="shared" si="1"/>
        <v>60</v>
      </c>
      <c r="B67" s="115">
        <v>23</v>
      </c>
      <c r="C67" s="165" t="str">
        <f>VLOOKUP(B67,Startlist!B:F,2,FALSE)</f>
        <v>MV8</v>
      </c>
      <c r="D67" s="166" t="str">
        <f>CONCATENATE(VLOOKUP(B67,Startlist!B:H,3,FALSE)," / ",VLOOKUP(B67,Startlist!B:H,4,FALSE))</f>
        <v>Rünno Ubinhain / Carl Terras</v>
      </c>
      <c r="E67" s="167" t="str">
        <f>VLOOKUP(B67,Startlist!B:F,5,FALSE)</f>
        <v>EST</v>
      </c>
      <c r="F67" s="166" t="str">
        <f>VLOOKUP(B67,Startlist!B:H,7,FALSE)</f>
        <v>Subaru Impreza</v>
      </c>
      <c r="G67" s="166" t="str">
        <f>VLOOKUP(B67,Startlist!B:H,6,FALSE)</f>
        <v>CUEKS RACING</v>
      </c>
      <c r="H67" s="168" t="str">
        <f>VLOOKUP(B67,Results!B:O,14,FALSE)</f>
        <v> 1:08.39,9</v>
      </c>
      <c r="I67" s="214"/>
    </row>
    <row r="68" spans="1:9" ht="15" customHeight="1">
      <c r="A68" s="164">
        <f t="shared" si="1"/>
        <v>61</v>
      </c>
      <c r="B68" s="115">
        <v>90</v>
      </c>
      <c r="C68" s="165" t="str">
        <f>VLOOKUP(B68,Startlist!B:F,2,FALSE)</f>
        <v>2WD</v>
      </c>
      <c r="D68" s="166" t="str">
        <f>CONCATENATE(VLOOKUP(B68,Startlist!B:H,3,FALSE)," / ",VLOOKUP(B68,Startlist!B:H,4,FALSE))</f>
        <v>Laurynas Dirzininkas / Mindaugas Valiukas</v>
      </c>
      <c r="E68" s="167" t="str">
        <f>VLOOKUP(B68,Startlist!B:F,5,FALSE)</f>
        <v>LIT</v>
      </c>
      <c r="F68" s="166" t="str">
        <f>VLOOKUP(B68,Startlist!B:H,7,FALSE)</f>
        <v>Ford Fiesta</v>
      </c>
      <c r="G68" s="166" t="str">
        <f>VLOOKUP(B68,Startlist!B:H,6,FALSE)</f>
        <v>ASK AUTORIKONA</v>
      </c>
      <c r="H68" s="168" t="str">
        <f>VLOOKUP(B68,Results!B:O,14,FALSE)</f>
        <v> 1:08.44,1</v>
      </c>
      <c r="I68" s="214"/>
    </row>
    <row r="69" spans="1:9" ht="15" customHeight="1">
      <c r="A69" s="164">
        <f t="shared" si="1"/>
        <v>62</v>
      </c>
      <c r="B69" s="115">
        <v>109</v>
      </c>
      <c r="C69" s="165" t="str">
        <f>VLOOKUP(B69,Startlist!B:F,2,FALSE)</f>
        <v>MV6</v>
      </c>
      <c r="D69" s="166" t="str">
        <f>CONCATENATE(VLOOKUP(B69,Startlist!B:H,3,FALSE)," / ",VLOOKUP(B69,Startlist!B:H,4,FALSE))</f>
        <v>Peep Trave / Indrek Jōeäär</v>
      </c>
      <c r="E69" s="167" t="str">
        <f>VLOOKUP(B69,Startlist!B:F,5,FALSE)</f>
        <v>EST</v>
      </c>
      <c r="F69" s="166" t="str">
        <f>VLOOKUP(B69,Startlist!B:H,7,FALSE)</f>
        <v>Honda Civic Type-R</v>
      </c>
      <c r="G69" s="166" t="str">
        <f>VLOOKUP(B69,Startlist!B:H,6,FALSE)</f>
        <v>SAR-TECH MOTORSPORT</v>
      </c>
      <c r="H69" s="168" t="str">
        <f>VLOOKUP(B69,Results!B:O,14,FALSE)</f>
        <v> 1:09.01,7</v>
      </c>
      <c r="I69" s="214"/>
    </row>
    <row r="70" spans="1:9" ht="15" customHeight="1">
      <c r="A70" s="164">
        <f t="shared" si="1"/>
        <v>63</v>
      </c>
      <c r="B70" s="115">
        <v>126</v>
      </c>
      <c r="C70" s="165" t="str">
        <f>VLOOKUP(B70,Startlist!B:F,2,FALSE)</f>
        <v>MV7</v>
      </c>
      <c r="D70" s="166" t="str">
        <f>CONCATENATE(VLOOKUP(B70,Startlist!B:H,3,FALSE)," / ",VLOOKUP(B70,Startlist!B:H,4,FALSE))</f>
        <v>Ilkka Saarikoski / Juhani Koski</v>
      </c>
      <c r="E70" s="167" t="str">
        <f>VLOOKUP(B70,Startlist!B:F,5,FALSE)</f>
        <v>FIN</v>
      </c>
      <c r="F70" s="166" t="str">
        <f>VLOOKUP(B70,Startlist!B:H,7,FALSE)</f>
        <v>BMW M3</v>
      </c>
      <c r="G70" s="166" t="str">
        <f>VLOOKUP(B70,Startlist!B:H,6,FALSE)</f>
        <v>ILKKA SAARIKOSKI</v>
      </c>
      <c r="H70" s="168" t="str">
        <f>VLOOKUP(B70,Results!B:O,14,FALSE)</f>
        <v> 1:09.16,7</v>
      </c>
      <c r="I70" s="214"/>
    </row>
    <row r="71" spans="1:9" ht="15" customHeight="1">
      <c r="A71" s="164">
        <f t="shared" si="1"/>
        <v>64</v>
      </c>
      <c r="B71" s="115">
        <v>103</v>
      </c>
      <c r="C71" s="165" t="str">
        <f>VLOOKUP(B71,Startlist!B:F,2,FALSE)</f>
        <v>MV4</v>
      </c>
      <c r="D71" s="166" t="str">
        <f>CONCATENATE(VLOOKUP(B71,Startlist!B:H,3,FALSE)," / ",VLOOKUP(B71,Startlist!B:H,4,FALSE))</f>
        <v>Georg Linnamäe / Oliver Tampuu</v>
      </c>
      <c r="E71" s="167" t="str">
        <f>VLOOKUP(B71,Startlist!B:F,5,FALSE)</f>
        <v>EST</v>
      </c>
      <c r="F71" s="166" t="str">
        <f>VLOOKUP(B71,Startlist!B:H,7,FALSE)</f>
        <v>Peugeot 208 R2</v>
      </c>
      <c r="G71" s="166" t="str">
        <f>VLOOKUP(B71,Startlist!B:H,6,FALSE)</f>
        <v>ALM MOTORSPORT</v>
      </c>
      <c r="H71" s="168" t="str">
        <f>VLOOKUP(B71,Results!B:O,14,FALSE)</f>
        <v> 1:09.18,8</v>
      </c>
      <c r="I71" s="214"/>
    </row>
    <row r="72" spans="1:9" ht="15" customHeight="1">
      <c r="A72" s="164">
        <f t="shared" si="1"/>
        <v>65</v>
      </c>
      <c r="B72" s="115">
        <v>94</v>
      </c>
      <c r="C72" s="165" t="str">
        <f>VLOOKUP(B72,Startlist!B:F,2,FALSE)</f>
        <v>MV6</v>
      </c>
      <c r="D72" s="166" t="str">
        <f>CONCATENATE(VLOOKUP(B72,Startlist!B:H,3,FALSE)," / ",VLOOKUP(B72,Startlist!B:H,4,FALSE))</f>
        <v>Martin Vatter / Oliver Peebo</v>
      </c>
      <c r="E72" s="167" t="str">
        <f>VLOOKUP(B72,Startlist!B:F,5,FALSE)</f>
        <v>EST</v>
      </c>
      <c r="F72" s="166" t="str">
        <f>VLOOKUP(B72,Startlist!B:H,7,FALSE)</f>
        <v>Honda Civic Type-R</v>
      </c>
      <c r="G72" s="166" t="str">
        <f>VLOOKUP(B72,Startlist!B:H,6,FALSE)</f>
        <v>TIKKRI MOTORSPORT</v>
      </c>
      <c r="H72" s="168" t="str">
        <f>VLOOKUP(B72,Results!B:O,14,FALSE)</f>
        <v> 1:09.31,6</v>
      </c>
      <c r="I72" s="214"/>
    </row>
    <row r="73" spans="1:9" ht="15" customHeight="1">
      <c r="A73" s="164">
        <f t="shared" si="1"/>
        <v>66</v>
      </c>
      <c r="B73" s="115">
        <v>19</v>
      </c>
      <c r="C73" s="165" t="str">
        <f>VLOOKUP(B73,Startlist!B:F,2,FALSE)</f>
        <v>MV7</v>
      </c>
      <c r="D73" s="166" t="str">
        <f>CONCATENATE(VLOOKUP(B73,Startlist!B:H,3,FALSE)," / ",VLOOKUP(B73,Startlist!B:H,4,FALSE))</f>
        <v>Tommi Laaksonen / Arttu Flyktman</v>
      </c>
      <c r="E73" s="167" t="str">
        <f>VLOOKUP(B73,Startlist!B:F,5,FALSE)</f>
        <v>FIN</v>
      </c>
      <c r="F73" s="166" t="str">
        <f>VLOOKUP(B73,Startlist!B:H,7,FALSE)</f>
        <v>BMW M3</v>
      </c>
      <c r="G73" s="166" t="str">
        <f>VLOOKUP(B73,Startlist!B:H,6,FALSE)</f>
        <v>SÄILIÖ-JA TERÄSRAKENNE A.LUOTO</v>
      </c>
      <c r="H73" s="168" t="str">
        <f>VLOOKUP(B73,Results!B:O,14,FALSE)</f>
        <v> 1:09.50,3</v>
      </c>
      <c r="I73" s="214"/>
    </row>
    <row r="74" spans="1:9" ht="15" customHeight="1">
      <c r="A74" s="164">
        <f t="shared" si="1"/>
        <v>67</v>
      </c>
      <c r="B74" s="115">
        <v>96</v>
      </c>
      <c r="C74" s="165" t="str">
        <f>VLOOKUP(B74,Startlist!B:F,2,FALSE)</f>
        <v>MV6</v>
      </c>
      <c r="D74" s="166" t="str">
        <f>CONCATENATE(VLOOKUP(B74,Startlist!B:H,3,FALSE)," / ",VLOOKUP(B74,Startlist!B:H,4,FALSE))</f>
        <v>Kasper Koosa / Ronald Jürgenson</v>
      </c>
      <c r="E74" s="167" t="str">
        <f>VLOOKUP(B74,Startlist!B:F,5,FALSE)</f>
        <v>EST</v>
      </c>
      <c r="F74" s="166" t="str">
        <f>VLOOKUP(B74,Startlist!B:H,7,FALSE)</f>
        <v>Nissan Sunny</v>
      </c>
      <c r="G74" s="166" t="str">
        <f>VLOOKUP(B74,Startlist!B:H,6,FALSE)</f>
        <v>TIKKRI MOTORSPORT</v>
      </c>
      <c r="H74" s="168" t="str">
        <f>VLOOKUP(B74,Results!B:O,14,FALSE)</f>
        <v> 1:10.06,7</v>
      </c>
      <c r="I74" s="214"/>
    </row>
    <row r="75" spans="1:9" ht="15" customHeight="1">
      <c r="A75" s="164">
        <f t="shared" si="1"/>
        <v>68</v>
      </c>
      <c r="B75" s="115">
        <v>119</v>
      </c>
      <c r="C75" s="165" t="str">
        <f>VLOOKUP(B75,Startlist!B:F,2,FALSE)</f>
        <v>MV6</v>
      </c>
      <c r="D75" s="166" t="str">
        <f>CONCATENATE(VLOOKUP(B75,Startlist!B:H,3,FALSE)," / ",VLOOKUP(B75,Startlist!B:H,4,FALSE))</f>
        <v>Alar Tatrik / Lauri Õlli</v>
      </c>
      <c r="E75" s="167" t="str">
        <f>VLOOKUP(B75,Startlist!B:F,5,FALSE)</f>
        <v>EST</v>
      </c>
      <c r="F75" s="166" t="str">
        <f>VLOOKUP(B75,Startlist!B:H,7,FALSE)</f>
        <v>BMW 318ti Compact</v>
      </c>
      <c r="G75" s="166" t="str">
        <f>VLOOKUP(B75,Startlist!B:H,6,FALSE)</f>
        <v>PROREHV RALLY TEAM</v>
      </c>
      <c r="H75" s="168" t="str">
        <f>VLOOKUP(B75,Results!B:O,14,FALSE)</f>
        <v> 1:10.34,4</v>
      </c>
      <c r="I75" s="214"/>
    </row>
    <row r="76" spans="1:9" ht="15" customHeight="1">
      <c r="A76" s="164">
        <f t="shared" si="1"/>
        <v>69</v>
      </c>
      <c r="B76" s="115">
        <v>129</v>
      </c>
      <c r="C76" s="165" t="str">
        <f>VLOOKUP(B76,Startlist!B:F,2,FALSE)</f>
        <v>MV5</v>
      </c>
      <c r="D76" s="166" t="str">
        <f>CONCATENATE(VLOOKUP(B76,Startlist!B:H,3,FALSE)," / ",VLOOKUP(B76,Startlist!B:H,4,FALSE))</f>
        <v>Lauri Peegel / Anders Tammel</v>
      </c>
      <c r="E76" s="167" t="str">
        <f>VLOOKUP(B76,Startlist!B:F,5,FALSE)</f>
        <v>EST</v>
      </c>
      <c r="F76" s="166" t="str">
        <f>VLOOKUP(B76,Startlist!B:H,7,FALSE)</f>
        <v>Honda Civic</v>
      </c>
      <c r="G76" s="166" t="str">
        <f>VLOOKUP(B76,Startlist!B:H,6,FALSE)</f>
        <v>SAR-TECH MOTORSPORT</v>
      </c>
      <c r="H76" s="168" t="str">
        <f>VLOOKUP(B76,Results!B:O,14,FALSE)</f>
        <v> 1:10.49,6</v>
      </c>
      <c r="I76" s="214"/>
    </row>
    <row r="77" spans="1:9" ht="15" customHeight="1">
      <c r="A77" s="164">
        <f t="shared" si="1"/>
        <v>70</v>
      </c>
      <c r="B77" s="115">
        <v>111</v>
      </c>
      <c r="C77" s="165" t="str">
        <f>VLOOKUP(B77,Startlist!B:F,2,FALSE)</f>
        <v>MV5</v>
      </c>
      <c r="D77" s="166" t="str">
        <f>CONCATENATE(VLOOKUP(B77,Startlist!B:H,3,FALSE)," / ",VLOOKUP(B77,Startlist!B:H,4,FALSE))</f>
        <v>Raigo Vilbiks / Silver Siivelt</v>
      </c>
      <c r="E77" s="167" t="str">
        <f>VLOOKUP(B77,Startlist!B:F,5,FALSE)</f>
        <v>EST</v>
      </c>
      <c r="F77" s="166" t="str">
        <f>VLOOKUP(B77,Startlist!B:H,7,FALSE)</f>
        <v>Lada Samara</v>
      </c>
      <c r="G77" s="166" t="str">
        <f>VLOOKUP(B77,Startlist!B:H,6,FALSE)</f>
        <v>ECOM MOTORSPORT</v>
      </c>
      <c r="H77" s="168" t="str">
        <f>VLOOKUP(B77,Results!B:O,14,FALSE)</f>
        <v> 1:10.57,4</v>
      </c>
      <c r="I77" s="214"/>
    </row>
    <row r="78" spans="1:9" ht="15" customHeight="1">
      <c r="A78" s="164">
        <f t="shared" si="1"/>
        <v>71</v>
      </c>
      <c r="B78" s="115">
        <v>106</v>
      </c>
      <c r="C78" s="165" t="str">
        <f>VLOOKUP(B78,Startlist!B:F,2,FALSE)</f>
        <v>MV5</v>
      </c>
      <c r="D78" s="166" t="str">
        <f>CONCATENATE(VLOOKUP(B78,Startlist!B:H,3,FALSE)," / ",VLOOKUP(B78,Startlist!B:H,4,FALSE))</f>
        <v>Klim Baikov / Andrey Kleshchev</v>
      </c>
      <c r="E78" s="167" t="str">
        <f>VLOOKUP(B78,Startlist!B:F,5,FALSE)</f>
        <v>RUS</v>
      </c>
      <c r="F78" s="166" t="str">
        <f>VLOOKUP(B78,Startlist!B:H,7,FALSE)</f>
        <v>Lada 2105</v>
      </c>
      <c r="G78" s="166" t="str">
        <f>VLOOKUP(B78,Startlist!B:H,6,FALSE)</f>
        <v>KLIM BAIKOV</v>
      </c>
      <c r="H78" s="168" t="str">
        <f>VLOOKUP(B78,Results!B:O,14,FALSE)</f>
        <v> 1:11.02,0</v>
      </c>
      <c r="I78" s="214"/>
    </row>
    <row r="79" spans="1:9" ht="15" customHeight="1">
      <c r="A79" s="164">
        <f t="shared" si="1"/>
        <v>72</v>
      </c>
      <c r="B79" s="115">
        <v>51</v>
      </c>
      <c r="C79" s="165" t="str">
        <f>VLOOKUP(B79,Startlist!B:F,2,FALSE)</f>
        <v>MV7</v>
      </c>
      <c r="D79" s="166" t="str">
        <f>CONCATENATE(VLOOKUP(B79,Startlist!B:H,3,FALSE)," / ",VLOOKUP(B79,Startlist!B:H,4,FALSE))</f>
        <v>Antti Nokkanen / Harri Reinikainen</v>
      </c>
      <c r="E79" s="167" t="str">
        <f>VLOOKUP(B79,Startlist!B:F,5,FALSE)</f>
        <v>FIN</v>
      </c>
      <c r="F79" s="166" t="str">
        <f>VLOOKUP(B79,Startlist!B:H,7,FALSE)</f>
        <v>BMW M3</v>
      </c>
      <c r="G79" s="166" t="str">
        <f>VLOOKUP(B79,Startlist!B:H,6,FALSE)</f>
        <v>ANTTI NOKKANEN</v>
      </c>
      <c r="H79" s="168" t="str">
        <f>VLOOKUP(B79,Results!B:O,14,FALSE)</f>
        <v> 1:11.55,9</v>
      </c>
      <c r="I79" s="214"/>
    </row>
    <row r="80" spans="1:9" ht="15" customHeight="1">
      <c r="A80" s="164">
        <f t="shared" si="1"/>
        <v>73</v>
      </c>
      <c r="B80" s="115">
        <v>121</v>
      </c>
      <c r="C80" s="165" t="str">
        <f>VLOOKUP(B80,Startlist!B:F,2,FALSE)</f>
        <v>MV7</v>
      </c>
      <c r="D80" s="166" t="str">
        <f>CONCATENATE(VLOOKUP(B80,Startlist!B:H,3,FALSE)," / ",VLOOKUP(B80,Startlist!B:H,4,FALSE))</f>
        <v>Peeter Kaibald / Jarmo Liivak</v>
      </c>
      <c r="E80" s="167" t="str">
        <f>VLOOKUP(B80,Startlist!B:F,5,FALSE)</f>
        <v>EST</v>
      </c>
      <c r="F80" s="166" t="str">
        <f>VLOOKUP(B80,Startlist!B:H,7,FALSE)</f>
        <v>BMW M3</v>
      </c>
      <c r="G80" s="166" t="str">
        <f>VLOOKUP(B80,Startlist!B:H,6,FALSE)</f>
        <v>ECOM MOTORSPORT</v>
      </c>
      <c r="H80" s="168" t="str">
        <f>VLOOKUP(B80,Results!B:O,14,FALSE)</f>
        <v> 1:12.18,9</v>
      </c>
      <c r="I80" s="214"/>
    </row>
    <row r="81" spans="1:9" ht="15" customHeight="1">
      <c r="A81" s="164">
        <f t="shared" si="1"/>
        <v>74</v>
      </c>
      <c r="B81" s="115">
        <v>124</v>
      </c>
      <c r="C81" s="165" t="str">
        <f>VLOOKUP(B81,Startlist!B:F,2,FALSE)</f>
        <v>MV6</v>
      </c>
      <c r="D81" s="166" t="str">
        <f>CONCATENATE(VLOOKUP(B81,Startlist!B:H,3,FALSE)," / ",VLOOKUP(B81,Startlist!B:H,4,FALSE))</f>
        <v>Vello Tiitus / Sven Andevei</v>
      </c>
      <c r="E81" s="167" t="str">
        <f>VLOOKUP(B81,Startlist!B:F,5,FALSE)</f>
        <v>EST</v>
      </c>
      <c r="F81" s="166" t="str">
        <f>VLOOKUP(B81,Startlist!B:H,7,FALSE)</f>
        <v>Mitsubishi Colt</v>
      </c>
      <c r="G81" s="166" t="str">
        <f>VLOOKUP(B81,Startlist!B:H,6,FALSE)</f>
        <v>EHMOFIX RALLY TEAM</v>
      </c>
      <c r="H81" s="168" t="str">
        <f>VLOOKUP(B81,Results!B:O,14,FALSE)</f>
        <v> 1:12.26,1</v>
      </c>
      <c r="I81" s="214"/>
    </row>
    <row r="82" spans="1:9" ht="15" customHeight="1">
      <c r="A82" s="164">
        <f t="shared" si="1"/>
        <v>75</v>
      </c>
      <c r="B82" s="115">
        <v>128</v>
      </c>
      <c r="C82" s="165" t="str">
        <f>VLOOKUP(B82,Startlist!B:F,2,FALSE)</f>
        <v>MV5</v>
      </c>
      <c r="D82" s="166" t="str">
        <f>CONCATENATE(VLOOKUP(B82,Startlist!B:H,3,FALSE)," / ",VLOOKUP(B82,Startlist!B:H,4,FALSE))</f>
        <v>Alari Sillaste / Arvo Liimann</v>
      </c>
      <c r="E82" s="167" t="str">
        <f>VLOOKUP(B82,Startlist!B:F,5,FALSE)</f>
        <v>EST</v>
      </c>
      <c r="F82" s="166" t="str">
        <f>VLOOKUP(B82,Startlist!B:H,7,FALSE)</f>
        <v>AZLK 2140</v>
      </c>
      <c r="G82" s="166" t="str">
        <f>VLOOKUP(B82,Startlist!B:H,6,FALSE)</f>
        <v>GAZ RALLIKLUBI</v>
      </c>
      <c r="H82" s="168" t="str">
        <f>VLOOKUP(B82,Results!B:O,14,FALSE)</f>
        <v> 1:13.15,5</v>
      </c>
      <c r="I82" s="214"/>
    </row>
    <row r="83" spans="1:9" ht="15" customHeight="1">
      <c r="A83" s="164">
        <f t="shared" si="1"/>
        <v>76</v>
      </c>
      <c r="B83" s="115">
        <v>76</v>
      </c>
      <c r="C83" s="165" t="str">
        <f>VLOOKUP(B83,Startlist!B:F,2,FALSE)</f>
        <v>MV7</v>
      </c>
      <c r="D83" s="166" t="str">
        <f>CONCATENATE(VLOOKUP(B83,Startlist!B:H,3,FALSE)," / ",VLOOKUP(B83,Startlist!B:H,4,FALSE))</f>
        <v>Mikko Varneslahti / Anssi Viinikka</v>
      </c>
      <c r="E83" s="167" t="str">
        <f>VLOOKUP(B83,Startlist!B:F,5,FALSE)</f>
        <v>FIN</v>
      </c>
      <c r="F83" s="166" t="str">
        <f>VLOOKUP(B83,Startlist!B:H,7,FALSE)</f>
        <v>Volvo 240</v>
      </c>
      <c r="G83" s="166" t="str">
        <f>VLOOKUP(B83,Startlist!B:H,6,FALSE)</f>
        <v>PRINTSPORT</v>
      </c>
      <c r="H83" s="168" t="str">
        <f>VLOOKUP(B83,Results!B:O,14,FALSE)</f>
        <v> 1:13.25,4</v>
      </c>
      <c r="I83" s="214"/>
    </row>
    <row r="84" spans="1:9" ht="15" customHeight="1">
      <c r="A84" s="164">
        <f t="shared" si="1"/>
        <v>77</v>
      </c>
      <c r="B84" s="115">
        <v>125</v>
      </c>
      <c r="C84" s="165" t="str">
        <f>VLOOKUP(B84,Startlist!B:F,2,FALSE)</f>
        <v>MV5</v>
      </c>
      <c r="D84" s="166" t="str">
        <f>CONCATENATE(VLOOKUP(B84,Startlist!B:H,3,FALSE)," / ",VLOOKUP(B84,Startlist!B:H,4,FALSE))</f>
        <v>Valerijus Afanasjevas / Gintautas Bulota</v>
      </c>
      <c r="E84" s="167" t="str">
        <f>VLOOKUP(B84,Startlist!B:F,5,FALSE)</f>
        <v>LIT</v>
      </c>
      <c r="F84" s="166" t="str">
        <f>VLOOKUP(B84,Startlist!B:H,7,FALSE)</f>
        <v>Vaz 21053</v>
      </c>
      <c r="G84" s="166" t="str">
        <f>VLOOKUP(B84,Startlist!B:H,6,FALSE)</f>
        <v>ALGIRDAS KAZLAUSKAS</v>
      </c>
      <c r="H84" s="168" t="str">
        <f>VLOOKUP(B84,Results!B:O,14,FALSE)</f>
        <v> 1:16.21,3</v>
      </c>
      <c r="I84" s="214"/>
    </row>
    <row r="85" spans="1:9" ht="15" customHeight="1">
      <c r="A85" s="164">
        <f t="shared" si="1"/>
        <v>78</v>
      </c>
      <c r="B85" s="115">
        <v>137</v>
      </c>
      <c r="C85" s="165" t="str">
        <f>VLOOKUP(B85,Startlist!B:F,2,FALSE)</f>
        <v>MV9</v>
      </c>
      <c r="D85" s="166" t="str">
        <f>CONCATENATE(VLOOKUP(B85,Startlist!B:H,3,FALSE)," / ",VLOOKUP(B85,Startlist!B:H,4,FALSE))</f>
        <v>Rainer Tuberik / Tauri Taevas</v>
      </c>
      <c r="E85" s="167" t="str">
        <f>VLOOKUP(B85,Startlist!B:F,5,FALSE)</f>
        <v>EST</v>
      </c>
      <c r="F85" s="166" t="str">
        <f>VLOOKUP(B85,Startlist!B:H,7,FALSE)</f>
        <v>Gaz 51</v>
      </c>
      <c r="G85" s="166" t="str">
        <f>VLOOKUP(B85,Startlist!B:H,6,FALSE)</f>
        <v>GAZ RALLIKLUBI</v>
      </c>
      <c r="H85" s="168" t="str">
        <f>VLOOKUP(B85,Results!B:O,14,FALSE)</f>
        <v> 1:16.47,8</v>
      </c>
      <c r="I85" s="214"/>
    </row>
    <row r="86" spans="1:9" ht="15" customHeight="1">
      <c r="A86" s="164">
        <f t="shared" si="1"/>
        <v>79</v>
      </c>
      <c r="B86" s="115">
        <v>142</v>
      </c>
      <c r="C86" s="165" t="str">
        <f>VLOOKUP(B86,Startlist!B:F,2,FALSE)</f>
        <v>MV9</v>
      </c>
      <c r="D86" s="166" t="str">
        <f>CONCATENATE(VLOOKUP(B86,Startlist!B:H,3,FALSE)," / ",VLOOKUP(B86,Startlist!B:H,4,FALSE))</f>
        <v>Meelis Hirsnik / Kaido Oru</v>
      </c>
      <c r="E86" s="167" t="str">
        <f>VLOOKUP(B86,Startlist!B:F,5,FALSE)</f>
        <v>EST</v>
      </c>
      <c r="F86" s="166" t="str">
        <f>VLOOKUP(B86,Startlist!B:H,7,FALSE)</f>
        <v>Gaz 51</v>
      </c>
      <c r="G86" s="166" t="str">
        <f>VLOOKUP(B86,Startlist!B:H,6,FALSE)</f>
        <v>PROREHV RALLY TEAM</v>
      </c>
      <c r="H86" s="168" t="str">
        <f>VLOOKUP(B86,Results!B:O,14,FALSE)</f>
        <v> 1:17.04,5</v>
      </c>
      <c r="I86" s="214"/>
    </row>
    <row r="87" spans="1:9" ht="15" customHeight="1">
      <c r="A87" s="164">
        <f t="shared" si="1"/>
        <v>80</v>
      </c>
      <c r="B87" s="115">
        <v>132</v>
      </c>
      <c r="C87" s="165" t="str">
        <f>VLOOKUP(B87,Startlist!B:F,2,FALSE)</f>
        <v>MV5</v>
      </c>
      <c r="D87" s="166" t="str">
        <f>CONCATENATE(VLOOKUP(B87,Startlist!B:H,3,FALSE)," / ",VLOOKUP(B87,Startlist!B:H,4,FALSE))</f>
        <v>Mait Mättik / Kristjan Len</v>
      </c>
      <c r="E87" s="167" t="str">
        <f>VLOOKUP(B87,Startlist!B:F,5,FALSE)</f>
        <v>EST</v>
      </c>
      <c r="F87" s="166" t="str">
        <f>VLOOKUP(B87,Startlist!B:H,7,FALSE)</f>
        <v>Vaz 2107</v>
      </c>
      <c r="G87" s="166" t="str">
        <f>VLOOKUP(B87,Startlist!B:H,6,FALSE)</f>
        <v>SK VILLU</v>
      </c>
      <c r="H87" s="168" t="str">
        <f>VLOOKUP(B87,Results!B:O,14,FALSE)</f>
        <v> 1:17.19,5</v>
      </c>
      <c r="I87" s="214"/>
    </row>
    <row r="88" spans="1:9" ht="15" customHeight="1">
      <c r="A88" s="164">
        <f t="shared" si="1"/>
        <v>81</v>
      </c>
      <c r="B88" s="115">
        <v>141</v>
      </c>
      <c r="C88" s="165" t="str">
        <f>VLOOKUP(B88,Startlist!B:F,2,FALSE)</f>
        <v>MV9</v>
      </c>
      <c r="D88" s="166" t="str">
        <f>CONCATENATE(VLOOKUP(B88,Startlist!B:H,3,FALSE)," / ",VLOOKUP(B88,Startlist!B:H,4,FALSE))</f>
        <v>Jüri Lindmets / Nele Helü</v>
      </c>
      <c r="E88" s="167" t="str">
        <f>VLOOKUP(B88,Startlist!B:F,5,FALSE)</f>
        <v>EST</v>
      </c>
      <c r="F88" s="166" t="str">
        <f>VLOOKUP(B88,Startlist!B:H,7,FALSE)</f>
        <v>Gaz 51</v>
      </c>
      <c r="G88" s="166" t="str">
        <f>VLOOKUP(B88,Startlist!B:H,6,FALSE)</f>
        <v>EHMOFIX RALLY TEAM</v>
      </c>
      <c r="H88" s="168" t="str">
        <f>VLOOKUP(B88,Results!B:O,14,FALSE)</f>
        <v> 1:17.24,8</v>
      </c>
      <c r="I88" s="214"/>
    </row>
    <row r="89" spans="1:9" ht="15" customHeight="1">
      <c r="A89" s="164">
        <f t="shared" si="1"/>
        <v>82</v>
      </c>
      <c r="B89" s="115">
        <v>139</v>
      </c>
      <c r="C89" s="165" t="str">
        <f>VLOOKUP(B89,Startlist!B:F,2,FALSE)</f>
        <v>MV9</v>
      </c>
      <c r="D89" s="166" t="str">
        <f>CONCATENATE(VLOOKUP(B89,Startlist!B:H,3,FALSE)," / ",VLOOKUP(B89,Startlist!B:H,4,FALSE))</f>
        <v>Veiko Liukanen / Toivo Liukanen</v>
      </c>
      <c r="E89" s="167" t="str">
        <f>VLOOKUP(B89,Startlist!B:F,5,FALSE)</f>
        <v>EST</v>
      </c>
      <c r="F89" s="166" t="str">
        <f>VLOOKUP(B89,Startlist!B:H,7,FALSE)</f>
        <v>Faz 51</v>
      </c>
      <c r="G89" s="166" t="str">
        <f>VLOOKUP(B89,Startlist!B:H,6,FALSE)</f>
        <v>MÄRJAMAA RALLY TEAM</v>
      </c>
      <c r="H89" s="168" t="str">
        <f>VLOOKUP(B89,Results!B:O,14,FALSE)</f>
        <v> 1:17.30,7</v>
      </c>
      <c r="I89" s="214"/>
    </row>
    <row r="90" spans="1:9" ht="15" customHeight="1">
      <c r="A90" s="164">
        <f t="shared" si="1"/>
        <v>83</v>
      </c>
      <c r="B90" s="115">
        <v>143</v>
      </c>
      <c r="C90" s="165" t="str">
        <f>VLOOKUP(B90,Startlist!B:F,2,FALSE)</f>
        <v>MV9</v>
      </c>
      <c r="D90" s="166" t="str">
        <f>CONCATENATE(VLOOKUP(B90,Startlist!B:H,3,FALSE)," / ",VLOOKUP(B90,Startlist!B:H,4,FALSE))</f>
        <v>Olev Helü / Aivo Alasoo</v>
      </c>
      <c r="E90" s="167" t="str">
        <f>VLOOKUP(B90,Startlist!B:F,5,FALSE)</f>
        <v>EST</v>
      </c>
      <c r="F90" s="166" t="str">
        <f>VLOOKUP(B90,Startlist!B:H,7,FALSE)</f>
        <v>Gaz 51A V8</v>
      </c>
      <c r="G90" s="166" t="str">
        <f>VLOOKUP(B90,Startlist!B:H,6,FALSE)</f>
        <v>EHMOFIX RALLY TEAM</v>
      </c>
      <c r="H90" s="168" t="str">
        <f>VLOOKUP(B90,Results!B:O,14,FALSE)</f>
        <v> 1:17.41,8</v>
      </c>
      <c r="I90" s="214"/>
    </row>
    <row r="91" spans="1:9" ht="15" customHeight="1">
      <c r="A91" s="164">
        <f t="shared" si="1"/>
        <v>84</v>
      </c>
      <c r="B91" s="115">
        <v>122</v>
      </c>
      <c r="C91" s="165" t="str">
        <f>VLOOKUP(B91,Startlist!B:F,2,FALSE)</f>
        <v>MV5</v>
      </c>
      <c r="D91" s="166" t="str">
        <f>CONCATENATE(VLOOKUP(B91,Startlist!B:H,3,FALSE)," / ",VLOOKUP(B91,Startlist!B:H,4,FALSE))</f>
        <v>Tiit Pōlluäär / Fredi Kostikov</v>
      </c>
      <c r="E91" s="167" t="str">
        <f>VLOOKUP(B91,Startlist!B:F,5,FALSE)</f>
        <v>EST</v>
      </c>
      <c r="F91" s="166" t="str">
        <f>VLOOKUP(B91,Startlist!B:H,7,FALSE)</f>
        <v>Lada VFTS</v>
      </c>
      <c r="G91" s="166" t="str">
        <f>VLOOKUP(B91,Startlist!B:H,6,FALSE)</f>
        <v>SAR-TECH MOTORSPORT</v>
      </c>
      <c r="H91" s="168" t="str">
        <f>VLOOKUP(B91,Results!B:O,14,FALSE)</f>
        <v> 1:18.26,3</v>
      </c>
      <c r="I91" s="214"/>
    </row>
    <row r="92" spans="1:9" ht="15" customHeight="1">
      <c r="A92" s="164">
        <f t="shared" si="1"/>
        <v>85</v>
      </c>
      <c r="B92" s="115">
        <v>138</v>
      </c>
      <c r="C92" s="165" t="str">
        <f>VLOOKUP(B92,Startlist!B:F,2,FALSE)</f>
        <v>MV9</v>
      </c>
      <c r="D92" s="166" t="str">
        <f>CONCATENATE(VLOOKUP(B92,Startlist!B:H,3,FALSE)," / ",VLOOKUP(B92,Startlist!B:H,4,FALSE))</f>
        <v>Toomas Repp / Oliver Ojaveer</v>
      </c>
      <c r="E92" s="167" t="str">
        <f>VLOOKUP(B92,Startlist!B:F,5,FALSE)</f>
        <v>EST</v>
      </c>
      <c r="F92" s="166" t="str">
        <f>VLOOKUP(B92,Startlist!B:H,7,FALSE)</f>
        <v>Gaz 53</v>
      </c>
      <c r="G92" s="166" t="str">
        <f>VLOOKUP(B92,Startlist!B:H,6,FALSE)</f>
        <v>LIGUR RACING</v>
      </c>
      <c r="H92" s="168" t="str">
        <f>VLOOKUP(B92,Results!B:O,14,FALSE)</f>
        <v> 1:18.37,5</v>
      </c>
      <c r="I92" s="214"/>
    </row>
    <row r="93" spans="1:9" ht="15" customHeight="1">
      <c r="A93" s="164">
        <f t="shared" si="1"/>
        <v>86</v>
      </c>
      <c r="B93" s="115">
        <v>134</v>
      </c>
      <c r="C93" s="165" t="str">
        <f>VLOOKUP(B93,Startlist!B:F,2,FALSE)</f>
        <v>MV5</v>
      </c>
      <c r="D93" s="166" t="str">
        <f>CONCATENATE(VLOOKUP(B93,Startlist!B:H,3,FALSE)," / ",VLOOKUP(B93,Startlist!B:H,4,FALSE))</f>
        <v>Vaido Tali / Taavi Udevald</v>
      </c>
      <c r="E93" s="167" t="str">
        <f>VLOOKUP(B93,Startlist!B:F,5,FALSE)</f>
        <v>EST</v>
      </c>
      <c r="F93" s="166" t="str">
        <f>VLOOKUP(B93,Startlist!B:H,7,FALSE)</f>
        <v>Lada VFTS</v>
      </c>
      <c r="G93" s="166" t="str">
        <f>VLOOKUP(B93,Startlist!B:H,6,FALSE)</f>
        <v>EHMOFIX RALLY TEAM</v>
      </c>
      <c r="H93" s="168" t="str">
        <f>VLOOKUP(B93,Results!B:O,14,FALSE)</f>
        <v> 1:18.38,5</v>
      </c>
      <c r="I93" s="214"/>
    </row>
    <row r="94" spans="1:9" ht="15" customHeight="1">
      <c r="A94" s="164">
        <f t="shared" si="1"/>
        <v>87</v>
      </c>
      <c r="B94" s="115">
        <v>43</v>
      </c>
      <c r="C94" s="165" t="str">
        <f>VLOOKUP(B94,Startlist!B:F,2,FALSE)</f>
        <v>MV7</v>
      </c>
      <c r="D94" s="166" t="str">
        <f>CONCATENATE(VLOOKUP(B94,Startlist!B:H,3,FALSE)," / ",VLOOKUP(B94,Startlist!B:H,4,FALSE))</f>
        <v>Raiko Aru / Veiko Kullamäe</v>
      </c>
      <c r="E94" s="167" t="str">
        <f>VLOOKUP(B94,Startlist!B:F,5,FALSE)</f>
        <v>EST</v>
      </c>
      <c r="F94" s="166" t="str">
        <f>VLOOKUP(B94,Startlist!B:H,7,FALSE)</f>
        <v>BMW 325</v>
      </c>
      <c r="G94" s="166" t="str">
        <f>VLOOKUP(B94,Startlist!B:H,6,FALSE)</f>
        <v>ECOM MOTORSPORT</v>
      </c>
      <c r="H94" s="168" t="str">
        <f>VLOOKUP(B94,Results!B:O,14,FALSE)</f>
        <v> 1:18.50,0</v>
      </c>
      <c r="I94" s="214"/>
    </row>
    <row r="95" spans="1:9" ht="15" customHeight="1">
      <c r="A95" s="164">
        <f t="shared" si="1"/>
        <v>88</v>
      </c>
      <c r="B95" s="115">
        <v>135</v>
      </c>
      <c r="C95" s="165" t="str">
        <f>VLOOKUP(B95,Startlist!B:F,2,FALSE)</f>
        <v>MV4</v>
      </c>
      <c r="D95" s="166" t="str">
        <f>CONCATENATE(VLOOKUP(B95,Startlist!B:H,3,FALSE)," / ",VLOOKUP(B95,Startlist!B:H,4,FALSE))</f>
        <v>Chrislin Sepp / Margus Murakas</v>
      </c>
      <c r="E95" s="167" t="str">
        <f>VLOOKUP(B95,Startlist!B:F,5,FALSE)</f>
        <v>EST</v>
      </c>
      <c r="F95" s="166" t="str">
        <f>VLOOKUP(B95,Startlist!B:H,7,FALSE)</f>
        <v>Honda Civic Type-R</v>
      </c>
      <c r="G95" s="166" t="str">
        <f>VLOOKUP(B95,Startlist!B:H,6,FALSE)</f>
        <v>PROREHV RALLY TEAM</v>
      </c>
      <c r="H95" s="168" t="str">
        <f>VLOOKUP(B95,Results!B:O,14,FALSE)</f>
        <v> 1:19.35,5</v>
      </c>
      <c r="I95" s="214"/>
    </row>
    <row r="96" spans="1:9" ht="15" customHeight="1">
      <c r="A96" s="164">
        <f t="shared" si="1"/>
        <v>89</v>
      </c>
      <c r="B96" s="115">
        <v>133</v>
      </c>
      <c r="C96" s="165" t="str">
        <f>VLOOKUP(B96,Startlist!B:F,2,FALSE)</f>
        <v>MV6</v>
      </c>
      <c r="D96" s="166" t="str">
        <f>CONCATENATE(VLOOKUP(B96,Startlist!B:H,3,FALSE)," / ",VLOOKUP(B96,Startlist!B:H,4,FALSE))</f>
        <v>Marko Heinoja / Arvo Rego</v>
      </c>
      <c r="E96" s="167" t="str">
        <f>VLOOKUP(B96,Startlist!B:F,5,FALSE)</f>
        <v>EST</v>
      </c>
      <c r="F96" s="166" t="str">
        <f>VLOOKUP(B96,Startlist!B:H,7,FALSE)</f>
        <v>Seat Ibiza GTI</v>
      </c>
      <c r="G96" s="166" t="str">
        <f>VLOOKUP(B96,Startlist!B:H,6,FALSE)</f>
        <v>ECOM MOTORSPORT</v>
      </c>
      <c r="H96" s="168" t="str">
        <f>VLOOKUP(B96,Results!B:O,14,FALSE)</f>
        <v> 1:19.46,3</v>
      </c>
      <c r="I96" s="214"/>
    </row>
    <row r="97" spans="1:9" ht="15" customHeight="1">
      <c r="A97" s="164">
        <f t="shared" si="1"/>
        <v>90</v>
      </c>
      <c r="B97" s="115">
        <v>110</v>
      </c>
      <c r="C97" s="165" t="str">
        <f>VLOOKUP(B97,Startlist!B:F,2,FALSE)</f>
        <v>MV5</v>
      </c>
      <c r="D97" s="166" t="str">
        <f>CONCATENATE(VLOOKUP(B97,Startlist!B:H,3,FALSE)," / ",VLOOKUP(B97,Startlist!B:H,4,FALSE))</f>
        <v>Henri Franke / Andres Lichtfeldt</v>
      </c>
      <c r="E97" s="167" t="str">
        <f>VLOOKUP(B97,Startlist!B:F,5,FALSE)</f>
        <v>EST</v>
      </c>
      <c r="F97" s="166" t="str">
        <f>VLOOKUP(B97,Startlist!B:H,7,FALSE)</f>
        <v>Suzuki Baleno</v>
      </c>
      <c r="G97" s="166" t="str">
        <f>VLOOKUP(B97,Startlist!B:H,6,FALSE)</f>
        <v>ECOM MOTORSPORT</v>
      </c>
      <c r="H97" s="168" t="str">
        <f>VLOOKUP(B97,Results!B:O,14,FALSE)</f>
        <v> 1:21.52,0</v>
      </c>
      <c r="I97" s="214"/>
    </row>
    <row r="98" spans="1:9" ht="15" customHeight="1">
      <c r="A98" s="164">
        <f t="shared" si="1"/>
        <v>91</v>
      </c>
      <c r="B98" s="115">
        <v>136</v>
      </c>
      <c r="C98" s="165" t="str">
        <f>VLOOKUP(B98,Startlist!B:F,2,FALSE)</f>
        <v>MV5</v>
      </c>
      <c r="D98" s="166" t="str">
        <f>CONCATENATE(VLOOKUP(B98,Startlist!B:H,3,FALSE)," / ",VLOOKUP(B98,Startlist!B:H,4,FALSE))</f>
        <v>Villu Mättik / Arvo Maslenikov</v>
      </c>
      <c r="E98" s="167" t="str">
        <f>VLOOKUP(B98,Startlist!B:F,5,FALSE)</f>
        <v>EST</v>
      </c>
      <c r="F98" s="166" t="str">
        <f>VLOOKUP(B98,Startlist!B:H,7,FALSE)</f>
        <v>Vaz 2105</v>
      </c>
      <c r="G98" s="166" t="str">
        <f>VLOOKUP(B98,Startlist!B:H,6,FALSE)</f>
        <v>SK VILLU</v>
      </c>
      <c r="H98" s="168" t="str">
        <f>VLOOKUP(B98,Results!B:O,14,FALSE)</f>
        <v> 1:24.35,8</v>
      </c>
      <c r="I98" s="214"/>
    </row>
    <row r="99" spans="1:9" ht="15" customHeight="1">
      <c r="A99" s="164">
        <f t="shared" si="1"/>
        <v>92</v>
      </c>
      <c r="B99" s="115">
        <v>127</v>
      </c>
      <c r="C99" s="165" t="str">
        <f>VLOOKUP(B99,Startlist!B:F,2,FALSE)</f>
        <v>MV4</v>
      </c>
      <c r="D99" s="166" t="str">
        <f>CONCATENATE(VLOOKUP(B99,Startlist!B:H,3,FALSE)," / ",VLOOKUP(B99,Startlist!B:H,4,FALSE))</f>
        <v>Riku Kankkunen / Jani Laitinen</v>
      </c>
      <c r="E99" s="167" t="str">
        <f>VLOOKUP(B99,Startlist!B:F,5,FALSE)</f>
        <v>FIN</v>
      </c>
      <c r="F99" s="166" t="str">
        <f>VLOOKUP(B99,Startlist!B:H,7,FALSE)</f>
        <v>Ford Fiesta ST</v>
      </c>
      <c r="G99" s="166" t="str">
        <f>VLOOKUP(B99,Startlist!B:H,6,FALSE)</f>
        <v>RIKU KANKKUNEN</v>
      </c>
      <c r="H99" s="168" t="str">
        <f>VLOOKUP(B99,Results!B:O,14,FALSE)</f>
        <v> 1:27.24,9</v>
      </c>
      <c r="I99" s="214"/>
    </row>
    <row r="100" spans="1:9" ht="15" customHeight="1">
      <c r="A100" s="164"/>
      <c r="B100" s="115">
        <v>8</v>
      </c>
      <c r="C100" s="165" t="str">
        <f>VLOOKUP(B100,Startlist!B:F,2,FALSE)</f>
        <v>MV8</v>
      </c>
      <c r="D100" s="166" t="str">
        <f>CONCATENATE(VLOOKUP(B100,Startlist!B:H,3,FALSE)," / ",VLOOKUP(B100,Startlist!B:H,4,FALSE))</f>
        <v>Ranno Bundsen / Robert Loshtshenikov</v>
      </c>
      <c r="E100" s="167" t="str">
        <f>VLOOKUP(B100,Startlist!B:F,5,FALSE)</f>
        <v>EST</v>
      </c>
      <c r="F100" s="166" t="str">
        <f>VLOOKUP(B100,Startlist!B:H,7,FALSE)</f>
        <v>Mitsubishi Lancer Evo 6</v>
      </c>
      <c r="G100" s="166" t="str">
        <f>VLOOKUP(B100,Startlist!B:H,6,FALSE)</f>
        <v>TIKKRI MOTORSPORT</v>
      </c>
      <c r="H100" s="290" t="s">
        <v>728</v>
      </c>
      <c r="I100" s="214"/>
    </row>
    <row r="101" spans="1:9" ht="15" customHeight="1">
      <c r="A101" s="164"/>
      <c r="B101" s="115">
        <v>12</v>
      </c>
      <c r="C101" s="165" t="str">
        <f>VLOOKUP(B101,Startlist!B:F,2,FALSE)</f>
        <v>MV1</v>
      </c>
      <c r="D101" s="166" t="str">
        <f>CONCATENATE(VLOOKUP(B101,Startlist!B:H,3,FALSE)," / ",VLOOKUP(B101,Startlist!B:H,4,FALSE))</f>
        <v>Ari Laivola / Kari Mustalahti</v>
      </c>
      <c r="E101" s="167" t="str">
        <f>VLOOKUP(B101,Startlist!B:F,5,FALSE)</f>
        <v>FIN</v>
      </c>
      <c r="F101" s="166" t="str">
        <f>VLOOKUP(B101,Startlist!B:H,7,FALSE)</f>
        <v>Peugeot 207 S2000</v>
      </c>
      <c r="G101" s="166" t="str">
        <f>VLOOKUP(B101,Startlist!B:H,6,FALSE)</f>
        <v>ARI LAIVOLA</v>
      </c>
      <c r="H101" s="290" t="s">
        <v>728</v>
      </c>
      <c r="I101" s="214"/>
    </row>
    <row r="102" spans="1:9" ht="15" customHeight="1">
      <c r="A102" s="164"/>
      <c r="B102" s="115">
        <v>14</v>
      </c>
      <c r="C102" s="165" t="str">
        <f>VLOOKUP(B102,Startlist!B:F,2,FALSE)</f>
        <v>MV8</v>
      </c>
      <c r="D102" s="166" t="str">
        <f>CONCATENATE(VLOOKUP(B102,Startlist!B:H,3,FALSE)," / ",VLOOKUP(B102,Startlist!B:H,4,FALSE))</f>
        <v>Priit Koik / Meelis Orgla</v>
      </c>
      <c r="E102" s="167" t="str">
        <f>VLOOKUP(B102,Startlist!B:F,5,FALSE)</f>
        <v>EST</v>
      </c>
      <c r="F102" s="166" t="str">
        <f>VLOOKUP(B102,Startlist!B:H,7,FALSE)</f>
        <v>Mitsubishi Lancer Evo 7</v>
      </c>
      <c r="G102" s="166" t="str">
        <f>VLOOKUP(B102,Startlist!B:H,6,FALSE)</f>
        <v>KAUR MOTORSPORT</v>
      </c>
      <c r="H102" s="290" t="s">
        <v>728</v>
      </c>
      <c r="I102" s="214"/>
    </row>
    <row r="103" spans="1:9" ht="15" customHeight="1">
      <c r="A103" s="164"/>
      <c r="B103" s="115">
        <v>16</v>
      </c>
      <c r="C103" s="165" t="str">
        <f>VLOOKUP(B103,Startlist!B:F,2,FALSE)</f>
        <v>MV7</v>
      </c>
      <c r="D103" s="166" t="str">
        <f>CONCATENATE(VLOOKUP(B103,Startlist!B:H,3,FALSE)," / ",VLOOKUP(B103,Startlist!B:H,4,FALSE))</f>
        <v>Ago Ahu / Kalle Ahu</v>
      </c>
      <c r="E103" s="167" t="str">
        <f>VLOOKUP(B103,Startlist!B:F,5,FALSE)</f>
        <v>EST</v>
      </c>
      <c r="F103" s="166" t="str">
        <f>VLOOKUP(B103,Startlist!B:H,7,FALSE)</f>
        <v>BMW M3</v>
      </c>
      <c r="G103" s="166" t="str">
        <f>VLOOKUP(B103,Startlist!B:H,6,FALSE)</f>
        <v>SAR-TECH MOTORSPORT</v>
      </c>
      <c r="H103" s="290" t="s">
        <v>728</v>
      </c>
      <c r="I103" s="214"/>
    </row>
    <row r="104" spans="1:9" ht="15" customHeight="1">
      <c r="A104" s="164"/>
      <c r="B104" s="115">
        <v>21</v>
      </c>
      <c r="C104" s="165" t="str">
        <f>VLOOKUP(B104,Startlist!B:F,2,FALSE)</f>
        <v>MV7</v>
      </c>
      <c r="D104" s="166" t="str">
        <f>CONCATENATE(VLOOKUP(B104,Startlist!B:H,3,FALSE)," / ",VLOOKUP(B104,Startlist!B:H,4,FALSE))</f>
        <v>Lembit Soe / Ahto Pihlas</v>
      </c>
      <c r="E104" s="167" t="str">
        <f>VLOOKUP(B104,Startlist!B:F,5,FALSE)</f>
        <v>EST</v>
      </c>
      <c r="F104" s="166" t="str">
        <f>VLOOKUP(B104,Startlist!B:H,7,FALSE)</f>
        <v>Toyota Starlet</v>
      </c>
      <c r="G104" s="166" t="str">
        <f>VLOOKUP(B104,Startlist!B:H,6,FALSE)</f>
        <v>SAR-TECH MOTORSPORT</v>
      </c>
      <c r="H104" s="290" t="s">
        <v>728</v>
      </c>
      <c r="I104" s="214"/>
    </row>
    <row r="105" spans="1:9" ht="15" customHeight="1">
      <c r="A105" s="164"/>
      <c r="B105" s="115">
        <v>22</v>
      </c>
      <c r="C105" s="165" t="str">
        <f>VLOOKUP(B105,Startlist!B:F,2,FALSE)</f>
        <v>MV6</v>
      </c>
      <c r="D105" s="166" t="str">
        <f>CONCATENATE(VLOOKUP(B105,Startlist!B:H,3,FALSE)," / ",VLOOKUP(B105,Startlist!B:H,4,FALSE))</f>
        <v>Ott Tänak / Raigo Mōlder</v>
      </c>
      <c r="E105" s="167" t="str">
        <f>VLOOKUP(B105,Startlist!B:F,5,FALSE)</f>
        <v>EST</v>
      </c>
      <c r="F105" s="166" t="str">
        <f>VLOOKUP(B105,Startlist!B:H,7,FALSE)</f>
        <v>Toyota Starlet</v>
      </c>
      <c r="G105" s="166" t="str">
        <f>VLOOKUP(B105,Startlist!B:H,6,FALSE)</f>
        <v>OT RACING</v>
      </c>
      <c r="H105" s="290" t="s">
        <v>728</v>
      </c>
      <c r="I105" s="214"/>
    </row>
    <row r="106" spans="1:9" ht="15" customHeight="1">
      <c r="A106" s="164"/>
      <c r="B106" s="115">
        <v>25</v>
      </c>
      <c r="C106" s="165" t="str">
        <f>VLOOKUP(B106,Startlist!B:F,2,FALSE)</f>
        <v>MV8</v>
      </c>
      <c r="D106" s="166" t="str">
        <f>CONCATENATE(VLOOKUP(B106,Startlist!B:H,3,FALSE)," / ",VLOOKUP(B106,Startlist!B:H,4,FALSE))</f>
        <v>Vaiko Samm / Raigo Press</v>
      </c>
      <c r="E106" s="167" t="str">
        <f>VLOOKUP(B106,Startlist!B:F,5,FALSE)</f>
        <v>EST</v>
      </c>
      <c r="F106" s="166" t="str">
        <f>VLOOKUP(B106,Startlist!B:H,7,FALSE)</f>
        <v>Subaru Impreza WRX STI</v>
      </c>
      <c r="G106" s="166" t="str">
        <f>VLOOKUP(B106,Startlist!B:H,6,FALSE)</f>
        <v>ECOM MOTORSPORT</v>
      </c>
      <c r="H106" s="290" t="s">
        <v>728</v>
      </c>
      <c r="I106" s="214"/>
    </row>
    <row r="107" spans="1:9" ht="15" customHeight="1">
      <c r="A107" s="164"/>
      <c r="B107" s="115">
        <v>31</v>
      </c>
      <c r="C107" s="165" t="str">
        <f>VLOOKUP(B107,Startlist!B:F,2,FALSE)</f>
        <v>MV6</v>
      </c>
      <c r="D107" s="166" t="str">
        <f>CONCATENATE(VLOOKUP(B107,Startlist!B:H,3,FALSE)," / ",VLOOKUP(B107,Startlist!B:H,4,FALSE))</f>
        <v>Karel Tölp / Teele Sepp</v>
      </c>
      <c r="E107" s="167" t="str">
        <f>VLOOKUP(B107,Startlist!B:F,5,FALSE)</f>
        <v>EST</v>
      </c>
      <c r="F107" s="166" t="str">
        <f>VLOOKUP(B107,Startlist!B:H,7,FALSE)</f>
        <v>Honda Civic Type-R</v>
      </c>
      <c r="G107" s="166" t="str">
        <f>VLOOKUP(B107,Startlist!B:H,6,FALSE)</f>
        <v>ECOM MOTORSPORT</v>
      </c>
      <c r="H107" s="290" t="s">
        <v>728</v>
      </c>
      <c r="I107" s="214"/>
    </row>
    <row r="108" spans="1:9" ht="15" customHeight="1">
      <c r="A108" s="164"/>
      <c r="B108" s="115">
        <v>32</v>
      </c>
      <c r="C108" s="165" t="str">
        <f>VLOOKUP(B108,Startlist!B:F,2,FALSE)</f>
        <v>MV6</v>
      </c>
      <c r="D108" s="166" t="str">
        <f>CONCATENATE(VLOOKUP(B108,Startlist!B:H,3,FALSE)," / ",VLOOKUP(B108,Startlist!B:H,4,FALSE))</f>
        <v>Dmitriy Voronov / Vasiliy Krichevskiy</v>
      </c>
      <c r="E108" s="167" t="str">
        <f>VLOOKUP(B108,Startlist!B:F,5,FALSE)</f>
        <v>RUS</v>
      </c>
      <c r="F108" s="166" t="str">
        <f>VLOOKUP(B108,Startlist!B:H,7,FALSE)</f>
        <v>Honda Civic Type-R</v>
      </c>
      <c r="G108" s="166" t="str">
        <f>VLOOKUP(B108,Startlist!B:H,6,FALSE)</f>
        <v>VASILIY KRICHEVSKIY</v>
      </c>
      <c r="H108" s="290" t="s">
        <v>728</v>
      </c>
      <c r="I108" s="214"/>
    </row>
    <row r="109" spans="1:9" ht="15" customHeight="1">
      <c r="A109" s="164"/>
      <c r="B109" s="115">
        <v>34</v>
      </c>
      <c r="C109" s="165" t="str">
        <f>VLOOKUP(B109,Startlist!B:F,2,FALSE)</f>
        <v>MV8</v>
      </c>
      <c r="D109" s="166" t="str">
        <f>CONCATENATE(VLOOKUP(B109,Startlist!B:H,3,FALSE)," / ",VLOOKUP(B109,Startlist!B:H,4,FALSE))</f>
        <v>Sami Valme / Kaj Nordling</v>
      </c>
      <c r="E109" s="167" t="str">
        <f>VLOOKUP(B109,Startlist!B:F,5,FALSE)</f>
        <v>FIN</v>
      </c>
      <c r="F109" s="166" t="str">
        <f>VLOOKUP(B109,Startlist!B:H,7,FALSE)</f>
        <v>Mitsubishi Lancer Evo 6</v>
      </c>
      <c r="G109" s="166" t="str">
        <f>VLOOKUP(B109,Startlist!B:H,6,FALSE)</f>
        <v>SAMI VALME</v>
      </c>
      <c r="H109" s="290" t="s">
        <v>728</v>
      </c>
      <c r="I109" s="214"/>
    </row>
    <row r="110" spans="1:9" ht="15" customHeight="1">
      <c r="A110" s="164"/>
      <c r="B110" s="115">
        <v>37</v>
      </c>
      <c r="C110" s="165" t="str">
        <f>VLOOKUP(B110,Startlist!B:F,2,FALSE)</f>
        <v>MV2</v>
      </c>
      <c r="D110" s="166" t="str">
        <f>CONCATENATE(VLOOKUP(B110,Startlist!B:H,3,FALSE)," / ",VLOOKUP(B110,Startlist!B:H,4,FALSE))</f>
        <v>Sergey Uger / Alexsandr Kornilov</v>
      </c>
      <c r="E110" s="167" t="str">
        <f>VLOOKUP(B110,Startlist!B:F,5,FALSE)</f>
        <v>ISR / EST</v>
      </c>
      <c r="F110" s="166" t="str">
        <f>VLOOKUP(B110,Startlist!B:H,7,FALSE)</f>
        <v>Mitsubishi Lancer Evo 10</v>
      </c>
      <c r="G110" s="166" t="str">
        <f>VLOOKUP(B110,Startlist!B:H,6,FALSE)</f>
        <v>CONE FOREST RALLY TEAM</v>
      </c>
      <c r="H110" s="290" t="s">
        <v>728</v>
      </c>
      <c r="I110" s="214"/>
    </row>
    <row r="111" spans="1:9" ht="15" customHeight="1">
      <c r="A111" s="164"/>
      <c r="B111" s="115">
        <v>39</v>
      </c>
      <c r="C111" s="165" t="str">
        <f>VLOOKUP(B111,Startlist!B:F,2,FALSE)</f>
        <v>2WD</v>
      </c>
      <c r="D111" s="166" t="str">
        <f>CONCATENATE(VLOOKUP(B111,Startlist!B:H,3,FALSE)," / ",VLOOKUP(B111,Startlist!B:H,4,FALSE))</f>
        <v>Rasmus Uustulnd / Imre Kuusk</v>
      </c>
      <c r="E111" s="167" t="str">
        <f>VLOOKUP(B111,Startlist!B:F,5,FALSE)</f>
        <v>EST</v>
      </c>
      <c r="F111" s="166" t="str">
        <f>VLOOKUP(B111,Startlist!B:H,7,FALSE)</f>
        <v>Ford Fiesta R200</v>
      </c>
      <c r="G111" s="166" t="str">
        <f>VLOOKUP(B111,Startlist!B:H,6,FALSE)</f>
        <v>SAR-TECH MOTORSPORT</v>
      </c>
      <c r="H111" s="290" t="s">
        <v>728</v>
      </c>
      <c r="I111" s="214"/>
    </row>
    <row r="112" spans="1:9" ht="15" customHeight="1">
      <c r="A112" s="164"/>
      <c r="B112" s="115">
        <v>42</v>
      </c>
      <c r="C112" s="165" t="str">
        <f>VLOOKUP(B112,Startlist!B:F,2,FALSE)</f>
        <v>MV7</v>
      </c>
      <c r="D112" s="166" t="str">
        <f>CONCATENATE(VLOOKUP(B112,Startlist!B:H,3,FALSE)," / ",VLOOKUP(B112,Startlist!B:H,4,FALSE))</f>
        <v>Vallo Nuuter / Alari Kupri</v>
      </c>
      <c r="E112" s="167" t="str">
        <f>VLOOKUP(B112,Startlist!B:F,5,FALSE)</f>
        <v>EST</v>
      </c>
      <c r="F112" s="166" t="str">
        <f>VLOOKUP(B112,Startlist!B:H,7,FALSE)</f>
        <v>BMW M3</v>
      </c>
      <c r="G112" s="166" t="str">
        <f>VLOOKUP(B112,Startlist!B:H,6,FALSE)</f>
        <v>MS RACING</v>
      </c>
      <c r="H112" s="290" t="s">
        <v>728</v>
      </c>
      <c r="I112" s="214"/>
    </row>
    <row r="113" spans="1:9" ht="15" customHeight="1">
      <c r="A113" s="164"/>
      <c r="B113" s="115">
        <v>45</v>
      </c>
      <c r="C113" s="165" t="str">
        <f>VLOOKUP(B113,Startlist!B:F,2,FALSE)</f>
        <v>MV8</v>
      </c>
      <c r="D113" s="166" t="str">
        <f>CONCATENATE(VLOOKUP(B113,Startlist!B:H,3,FALSE)," / ",VLOOKUP(B113,Startlist!B:H,4,FALSE))</f>
        <v>Karri Marttila / Heikki Pietarila</v>
      </c>
      <c r="E113" s="167" t="str">
        <f>VLOOKUP(B113,Startlist!B:F,5,FALSE)</f>
        <v>FIN</v>
      </c>
      <c r="F113" s="166" t="str">
        <f>VLOOKUP(B113,Startlist!B:H,7,FALSE)</f>
        <v>Subaru Impreza WRX STI</v>
      </c>
      <c r="G113" s="166" t="str">
        <f>VLOOKUP(B113,Startlist!B:H,6,FALSE)</f>
        <v>KARRI MARTTILA</v>
      </c>
      <c r="H113" s="290" t="s">
        <v>728</v>
      </c>
      <c r="I113" s="214"/>
    </row>
    <row r="114" spans="1:9" ht="15" customHeight="1">
      <c r="A114" s="164"/>
      <c r="B114" s="115">
        <v>50</v>
      </c>
      <c r="C114" s="165" t="str">
        <f>VLOOKUP(B114,Startlist!B:F,2,FALSE)</f>
        <v>MV4</v>
      </c>
      <c r="D114" s="166" t="str">
        <f>CONCATENATE(VLOOKUP(B114,Startlist!B:H,3,FALSE)," / ",VLOOKUP(B114,Startlist!B:H,4,FALSE))</f>
        <v>Timo Mäki / Mika Kortesuo</v>
      </c>
      <c r="E114" s="167" t="str">
        <f>VLOOKUP(B114,Startlist!B:F,5,FALSE)</f>
        <v>FIN</v>
      </c>
      <c r="F114" s="166" t="str">
        <f>VLOOKUP(B114,Startlist!B:H,7,FALSE)</f>
        <v>Renault Clio R3</v>
      </c>
      <c r="G114" s="166" t="str">
        <f>VLOOKUP(B114,Startlist!B:H,6,FALSE)</f>
        <v>TIMO MÄKI</v>
      </c>
      <c r="H114" s="290" t="s">
        <v>728</v>
      </c>
      <c r="I114" s="214"/>
    </row>
    <row r="115" spans="1:9" ht="15" customHeight="1">
      <c r="A115" s="164"/>
      <c r="B115" s="115">
        <v>53</v>
      </c>
      <c r="C115" s="165" t="str">
        <f>VLOOKUP(B115,Startlist!B:F,2,FALSE)</f>
        <v>MV4</v>
      </c>
      <c r="D115" s="166" t="str">
        <f>CONCATENATE(VLOOKUP(B115,Startlist!B:H,3,FALSE)," / ",VLOOKUP(B115,Startlist!B:H,4,FALSE))</f>
        <v>Dmitry Gorchakov / Yuri Kulikov</v>
      </c>
      <c r="E115" s="167" t="str">
        <f>VLOOKUP(B115,Startlist!B:F,5,FALSE)</f>
        <v>RUS</v>
      </c>
      <c r="F115" s="166" t="str">
        <f>VLOOKUP(B115,Startlist!B:H,7,FALSE)</f>
        <v>Renault Clio</v>
      </c>
      <c r="G115" s="166" t="str">
        <f>VLOOKUP(B115,Startlist!B:H,6,FALSE)</f>
        <v>DMITRY GORCHAKOV</v>
      </c>
      <c r="H115" s="290" t="s">
        <v>728</v>
      </c>
      <c r="I115" s="214"/>
    </row>
    <row r="116" spans="1:9" ht="15" customHeight="1">
      <c r="A116" s="164"/>
      <c r="B116" s="115">
        <v>60</v>
      </c>
      <c r="C116" s="165" t="str">
        <f>VLOOKUP(B116,Startlist!B:F,2,FALSE)</f>
        <v>MV8</v>
      </c>
      <c r="D116" s="166" t="str">
        <f>CONCATENATE(VLOOKUP(B116,Startlist!B:H,3,FALSE)," / ",VLOOKUP(B116,Startlist!B:H,4,FALSE))</f>
        <v>Pentti Tiainen / Pasi Tiainen</v>
      </c>
      <c r="E116" s="167" t="str">
        <f>VLOOKUP(B116,Startlist!B:F,5,FALSE)</f>
        <v>FIN</v>
      </c>
      <c r="F116" s="166" t="str">
        <f>VLOOKUP(B116,Startlist!B:H,7,FALSE)</f>
        <v>Mitsubishi Lancer Evo 9</v>
      </c>
      <c r="G116" s="166" t="str">
        <f>VLOOKUP(B116,Startlist!B:H,6,FALSE)</f>
        <v>PASI TIAINEN</v>
      </c>
      <c r="H116" s="290" t="s">
        <v>728</v>
      </c>
      <c r="I116" s="214"/>
    </row>
    <row r="117" spans="1:9" ht="15" customHeight="1">
      <c r="A117" s="164"/>
      <c r="B117" s="115">
        <v>62</v>
      </c>
      <c r="C117" s="165" t="str">
        <f>VLOOKUP(B117,Startlist!B:F,2,FALSE)</f>
        <v>MV6</v>
      </c>
      <c r="D117" s="166" t="str">
        <f>CONCATENATE(VLOOKUP(B117,Startlist!B:H,3,FALSE)," / ",VLOOKUP(B117,Startlist!B:H,4,FALSE))</f>
        <v>Kaspar Kasari / Hannes Kuusmaa</v>
      </c>
      <c r="E117" s="167" t="str">
        <f>VLOOKUP(B117,Startlist!B:F,5,FALSE)</f>
        <v>EST</v>
      </c>
      <c r="F117" s="166" t="str">
        <f>VLOOKUP(B117,Startlist!B:H,7,FALSE)</f>
        <v>Honda Civic Type-R</v>
      </c>
      <c r="G117" s="166" t="str">
        <f>VLOOKUP(B117,Startlist!B:H,6,FALSE)</f>
        <v>ECOM MOTORSPORT</v>
      </c>
      <c r="H117" s="290" t="s">
        <v>728</v>
      </c>
      <c r="I117" s="214"/>
    </row>
    <row r="118" spans="1:9" ht="15" customHeight="1">
      <c r="A118" s="164"/>
      <c r="B118" s="115">
        <v>63</v>
      </c>
      <c r="C118" s="165" t="str">
        <f>VLOOKUP(B118,Startlist!B:F,2,FALSE)</f>
        <v>MV5</v>
      </c>
      <c r="D118" s="166" t="str">
        <f>CONCATENATE(VLOOKUP(B118,Startlist!B:H,3,FALSE)," / ",VLOOKUP(B118,Startlist!B:H,4,FALSE))</f>
        <v>Tomi Rönnemaa / Tero Rönnemaa</v>
      </c>
      <c r="E118" s="167" t="str">
        <f>VLOOKUP(B118,Startlist!B:F,5,FALSE)</f>
        <v>FIN</v>
      </c>
      <c r="F118" s="166" t="str">
        <f>VLOOKUP(B118,Startlist!B:H,7,FALSE)</f>
        <v>Toyota Corolla 1600 GT</v>
      </c>
      <c r="G118" s="166" t="str">
        <f>VLOOKUP(B118,Startlist!B:H,6,FALSE)</f>
        <v>TERO RÖNNEMAA</v>
      </c>
      <c r="H118" s="290" t="s">
        <v>728</v>
      </c>
      <c r="I118" s="214"/>
    </row>
    <row r="119" spans="1:9" ht="15" customHeight="1">
      <c r="A119" s="164"/>
      <c r="B119" s="115">
        <v>64</v>
      </c>
      <c r="C119" s="165" t="str">
        <f>VLOOKUP(B119,Startlist!B:F,2,FALSE)</f>
        <v>MV5</v>
      </c>
      <c r="D119" s="166" t="str">
        <f>CONCATENATE(VLOOKUP(B119,Startlist!B:H,3,FALSE)," / ",VLOOKUP(B119,Startlist!B:H,4,FALSE))</f>
        <v>Steven Viilo / Jakko Viilo</v>
      </c>
      <c r="E119" s="167" t="str">
        <f>VLOOKUP(B119,Startlist!B:F,5,FALSE)</f>
        <v>EST</v>
      </c>
      <c r="F119" s="166" t="str">
        <f>VLOOKUP(B119,Startlist!B:H,7,FALSE)</f>
        <v>Toyota Starlet</v>
      </c>
      <c r="G119" s="166" t="str">
        <f>VLOOKUP(B119,Startlist!B:H,6,FALSE)</f>
        <v>ECOM MOTORSPORT</v>
      </c>
      <c r="H119" s="290" t="s">
        <v>728</v>
      </c>
      <c r="I119" s="214"/>
    </row>
    <row r="120" spans="1:9" ht="15" customHeight="1">
      <c r="A120" s="164"/>
      <c r="B120" s="115">
        <v>66</v>
      </c>
      <c r="C120" s="165" t="str">
        <f>VLOOKUP(B120,Startlist!B:F,2,FALSE)</f>
        <v>MV7</v>
      </c>
      <c r="D120" s="166" t="str">
        <f>CONCATENATE(VLOOKUP(B120,Startlist!B:H,3,FALSE)," / ",VLOOKUP(B120,Startlist!B:H,4,FALSE))</f>
        <v>Rain Kaur / Silver Simm</v>
      </c>
      <c r="E120" s="167" t="str">
        <f>VLOOKUP(B120,Startlist!B:F,5,FALSE)</f>
        <v>EST</v>
      </c>
      <c r="F120" s="166" t="str">
        <f>VLOOKUP(B120,Startlist!B:H,7,FALSE)</f>
        <v>BMW Compact</v>
      </c>
      <c r="G120" s="166" t="str">
        <f>VLOOKUP(B120,Startlist!B:H,6,FALSE)</f>
        <v>KAUR MOTORSPORT</v>
      </c>
      <c r="H120" s="290" t="s">
        <v>728</v>
      </c>
      <c r="I120" s="214"/>
    </row>
    <row r="121" spans="1:9" ht="15" customHeight="1">
      <c r="A121" s="164"/>
      <c r="B121" s="115">
        <v>68</v>
      </c>
      <c r="C121" s="165" t="str">
        <f>VLOOKUP(B121,Startlist!B:F,2,FALSE)</f>
        <v>MV7</v>
      </c>
      <c r="D121" s="166" t="str">
        <f>CONCATENATE(VLOOKUP(B121,Startlist!B:H,3,FALSE)," / ",VLOOKUP(B121,Startlist!B:H,4,FALSE))</f>
        <v>Janne Paulanto / Pasi Virtanen</v>
      </c>
      <c r="E121" s="167" t="str">
        <f>VLOOKUP(B121,Startlist!B:F,5,FALSE)</f>
        <v>FIN</v>
      </c>
      <c r="F121" s="166" t="str">
        <f>VLOOKUP(B121,Startlist!B:H,7,FALSE)</f>
        <v>BMW 320</v>
      </c>
      <c r="G121" s="166" t="str">
        <f>VLOOKUP(B121,Startlist!B:H,6,FALSE)</f>
        <v>PASI VIRTANEN</v>
      </c>
      <c r="H121" s="290" t="s">
        <v>728</v>
      </c>
      <c r="I121" s="214"/>
    </row>
    <row r="122" spans="1:9" ht="15" customHeight="1">
      <c r="A122" s="164"/>
      <c r="B122" s="115">
        <v>72</v>
      </c>
      <c r="C122" s="165" t="str">
        <f>VLOOKUP(B122,Startlist!B:F,2,FALSE)</f>
        <v>MV4</v>
      </c>
      <c r="D122" s="166" t="str">
        <f>CONCATENATE(VLOOKUP(B122,Startlist!B:H,3,FALSE)," / ",VLOOKUP(B122,Startlist!B:H,4,FALSE))</f>
        <v>Tanel Müürsepp / Rivo Hell</v>
      </c>
      <c r="E122" s="167" t="str">
        <f>VLOOKUP(B122,Startlist!B:F,5,FALSE)</f>
        <v>EST</v>
      </c>
      <c r="F122" s="166" t="str">
        <f>VLOOKUP(B122,Startlist!B:H,7,FALSE)</f>
        <v>Honda Civic Type-R</v>
      </c>
      <c r="G122" s="166" t="str">
        <f>VLOOKUP(B122,Startlist!B:H,6,FALSE)</f>
        <v>ECOM MOTORSPORT</v>
      </c>
      <c r="H122" s="290" t="s">
        <v>728</v>
      </c>
      <c r="I122" s="214"/>
    </row>
    <row r="123" spans="1:9" ht="15" customHeight="1">
      <c r="A123" s="164"/>
      <c r="B123" s="115">
        <v>73</v>
      </c>
      <c r="C123" s="165" t="str">
        <f>VLOOKUP(B123,Startlist!B:F,2,FALSE)</f>
        <v>MV7</v>
      </c>
      <c r="D123" s="166" t="str">
        <f>CONCATENATE(VLOOKUP(B123,Startlist!B:H,3,FALSE)," / ",VLOOKUP(B123,Startlist!B:H,4,FALSE))</f>
        <v>Juha Hautala / Jonne Luotonen</v>
      </c>
      <c r="E123" s="167" t="str">
        <f>VLOOKUP(B123,Startlist!B:F,5,FALSE)</f>
        <v>FIN</v>
      </c>
      <c r="F123" s="166" t="str">
        <f>VLOOKUP(B123,Startlist!B:H,7,FALSE)</f>
        <v>Mercedes Benz 190 E</v>
      </c>
      <c r="G123" s="166" t="str">
        <f>VLOOKUP(B123,Startlist!B:H,6,FALSE)</f>
        <v>PRINTSPORT</v>
      </c>
      <c r="H123" s="290" t="s">
        <v>728</v>
      </c>
      <c r="I123" s="214"/>
    </row>
    <row r="124" spans="1:9" ht="15" customHeight="1">
      <c r="A124" s="164"/>
      <c r="B124" s="115">
        <v>78</v>
      </c>
      <c r="C124" s="165" t="str">
        <f>VLOOKUP(B124,Startlist!B:F,2,FALSE)</f>
        <v>MV6</v>
      </c>
      <c r="D124" s="166" t="str">
        <f>CONCATENATE(VLOOKUP(B124,Startlist!B:H,3,FALSE)," / ",VLOOKUP(B124,Startlist!B:H,4,FALSE))</f>
        <v>Maksim Beliukov / Ilona Nakutis</v>
      </c>
      <c r="E124" s="167" t="str">
        <f>VLOOKUP(B124,Startlist!B:F,5,FALSE)</f>
        <v>RUS</v>
      </c>
      <c r="F124" s="166" t="str">
        <f>VLOOKUP(B124,Startlist!B:H,7,FALSE)</f>
        <v>Ford Fiesta</v>
      </c>
      <c r="G124" s="166" t="str">
        <f>VLOOKUP(B124,Startlist!B:H,6,FALSE)</f>
        <v>JUNIOR RALLY TEAM</v>
      </c>
      <c r="H124" s="290" t="s">
        <v>728</v>
      </c>
      <c r="I124" s="214"/>
    </row>
    <row r="125" spans="1:9" ht="15" customHeight="1">
      <c r="A125" s="164"/>
      <c r="B125" s="115">
        <v>79</v>
      </c>
      <c r="C125" s="165" t="str">
        <f>VLOOKUP(B125,Startlist!B:F,2,FALSE)</f>
        <v>MV7</v>
      </c>
      <c r="D125" s="166" t="str">
        <f>CONCATENATE(VLOOKUP(B125,Startlist!B:H,3,FALSE)," / ",VLOOKUP(B125,Startlist!B:H,4,FALSE))</f>
        <v>Alex Forsström / Mikko Lukka</v>
      </c>
      <c r="E125" s="167" t="str">
        <f>VLOOKUP(B125,Startlist!B:F,5,FALSE)</f>
        <v>FIN</v>
      </c>
      <c r="F125" s="166" t="str">
        <f>VLOOKUP(B125,Startlist!B:H,7,FALSE)</f>
        <v>BMW 328i Coupe</v>
      </c>
      <c r="G125" s="166" t="str">
        <f>VLOOKUP(B125,Startlist!B:H,6,FALSE)</f>
        <v>ALEX FORSSTRÖM</v>
      </c>
      <c r="H125" s="290" t="s">
        <v>728</v>
      </c>
      <c r="I125" s="214"/>
    </row>
    <row r="126" spans="1:9" ht="15" customHeight="1">
      <c r="A126" s="164"/>
      <c r="B126" s="115">
        <v>80</v>
      </c>
      <c r="C126" s="165" t="str">
        <f>VLOOKUP(B126,Startlist!B:F,2,FALSE)</f>
        <v>MV2</v>
      </c>
      <c r="D126" s="166" t="str">
        <f>CONCATENATE(VLOOKUP(B126,Startlist!B:H,3,FALSE)," / ",VLOOKUP(B126,Startlist!B:H,4,FALSE))</f>
        <v>Tōnu Sepp / Tarvo Saar</v>
      </c>
      <c r="E126" s="167" t="str">
        <f>VLOOKUP(B126,Startlist!B:F,5,FALSE)</f>
        <v>EST</v>
      </c>
      <c r="F126" s="166" t="str">
        <f>VLOOKUP(B126,Startlist!B:H,7,FALSE)</f>
        <v>Subaru Impreza WRX STI</v>
      </c>
      <c r="G126" s="166" t="str">
        <f>VLOOKUP(B126,Startlist!B:H,6,FALSE)</f>
        <v>ECOM MOTORSPORT</v>
      </c>
      <c r="H126" s="290" t="s">
        <v>728</v>
      </c>
      <c r="I126" s="214"/>
    </row>
    <row r="127" spans="1:9" ht="15" customHeight="1">
      <c r="A127" s="164"/>
      <c r="B127" s="115">
        <v>81</v>
      </c>
      <c r="C127" s="165" t="str">
        <f>VLOOKUP(B127,Startlist!B:F,2,FALSE)</f>
        <v>MV8</v>
      </c>
      <c r="D127" s="166" t="str">
        <f>CONCATENATE(VLOOKUP(B127,Startlist!B:H,3,FALSE)," / ",VLOOKUP(B127,Startlist!B:H,4,FALSE))</f>
        <v>Erkki Kimmo / Niko Sorsa</v>
      </c>
      <c r="E127" s="167" t="str">
        <f>VLOOKUP(B127,Startlist!B:F,5,FALSE)</f>
        <v>FIN</v>
      </c>
      <c r="F127" s="166" t="str">
        <f>VLOOKUP(B127,Startlist!B:H,7,FALSE)</f>
        <v>Mitsubishi Lancer Evo 3</v>
      </c>
      <c r="G127" s="166" t="str">
        <f>VLOOKUP(B127,Startlist!B:H,6,FALSE)</f>
        <v>ERKKI KIMMO</v>
      </c>
      <c r="H127" s="290" t="s">
        <v>728</v>
      </c>
      <c r="I127" s="214"/>
    </row>
    <row r="128" spans="1:9" ht="15" customHeight="1">
      <c r="A128" s="164"/>
      <c r="B128" s="115">
        <v>82</v>
      </c>
      <c r="C128" s="165" t="str">
        <f>VLOOKUP(B128,Startlist!B:F,2,FALSE)</f>
        <v>MV8</v>
      </c>
      <c r="D128" s="166" t="str">
        <f>CONCATENATE(VLOOKUP(B128,Startlist!B:H,3,FALSE)," / ",VLOOKUP(B128,Startlist!B:H,4,FALSE))</f>
        <v>Allar Goldberg / Kaarel Lääne</v>
      </c>
      <c r="E128" s="167" t="str">
        <f>VLOOKUP(B128,Startlist!B:F,5,FALSE)</f>
        <v>EST</v>
      </c>
      <c r="F128" s="166" t="str">
        <f>VLOOKUP(B128,Startlist!B:H,7,FALSE)</f>
        <v>Lancia Delta HFIntegrale</v>
      </c>
      <c r="G128" s="166" t="str">
        <f>VLOOKUP(B128,Startlist!B:H,6,FALSE)</f>
        <v>ALM MOTORSPORT</v>
      </c>
      <c r="H128" s="290" t="s">
        <v>728</v>
      </c>
      <c r="I128" s="214"/>
    </row>
    <row r="129" spans="1:9" ht="15" customHeight="1">
      <c r="A129" s="164"/>
      <c r="B129" s="115">
        <v>84</v>
      </c>
      <c r="C129" s="165" t="str">
        <f>VLOOKUP(B129,Startlist!B:F,2,FALSE)</f>
        <v>MV6</v>
      </c>
      <c r="D129" s="166" t="str">
        <f>CONCATENATE(VLOOKUP(B129,Startlist!B:H,3,FALSE)," / ",VLOOKUP(B129,Startlist!B:H,4,FALSE))</f>
        <v>Raigo Reimal / Magnus Lepp</v>
      </c>
      <c r="E129" s="167" t="str">
        <f>VLOOKUP(B129,Startlist!B:F,5,FALSE)</f>
        <v>EST</v>
      </c>
      <c r="F129" s="166" t="str">
        <f>VLOOKUP(B129,Startlist!B:H,7,FALSE)</f>
        <v>VW Golf</v>
      </c>
      <c r="G129" s="166" t="str">
        <f>VLOOKUP(B129,Startlist!B:H,6,FALSE)</f>
        <v>SAR-TECH MOTORSPORT</v>
      </c>
      <c r="H129" s="290" t="s">
        <v>728</v>
      </c>
      <c r="I129" s="214"/>
    </row>
    <row r="130" spans="1:9" ht="15" customHeight="1">
      <c r="A130" s="164"/>
      <c r="B130" s="115">
        <v>89</v>
      </c>
      <c r="C130" s="165" t="str">
        <f>VLOOKUP(B130,Startlist!B:F,2,FALSE)</f>
        <v>MV5</v>
      </c>
      <c r="D130" s="166" t="str">
        <f>CONCATENATE(VLOOKUP(B130,Startlist!B:H,3,FALSE)," / ",VLOOKUP(B130,Startlist!B:H,4,FALSE))</f>
        <v>Rainer Meus / Kaupo Vana</v>
      </c>
      <c r="E130" s="167" t="str">
        <f>VLOOKUP(B130,Startlist!B:F,5,FALSE)</f>
        <v>EST</v>
      </c>
      <c r="F130" s="166" t="str">
        <f>VLOOKUP(B130,Startlist!B:H,7,FALSE)</f>
        <v>Lada VFTS</v>
      </c>
      <c r="G130" s="166" t="str">
        <f>VLOOKUP(B130,Startlist!B:H,6,FALSE)</f>
        <v>PROREHV RALLY TEAM</v>
      </c>
      <c r="H130" s="290" t="s">
        <v>728</v>
      </c>
      <c r="I130" s="214"/>
    </row>
    <row r="131" spans="1:9" ht="15" customHeight="1">
      <c r="A131" s="164"/>
      <c r="B131" s="115">
        <v>93</v>
      </c>
      <c r="C131" s="165" t="str">
        <f>VLOOKUP(B131,Startlist!B:F,2,FALSE)</f>
        <v>MV7</v>
      </c>
      <c r="D131" s="166" t="str">
        <f>CONCATENATE(VLOOKUP(B131,Startlist!B:H,3,FALSE)," / ",VLOOKUP(B131,Startlist!B:H,4,FALSE))</f>
        <v>Ott Mesikäpp / Alvar Kuutok</v>
      </c>
      <c r="E131" s="167" t="str">
        <f>VLOOKUP(B131,Startlist!B:F,5,FALSE)</f>
        <v>EST</v>
      </c>
      <c r="F131" s="166" t="str">
        <f>VLOOKUP(B131,Startlist!B:H,7,FALSE)</f>
        <v>BMW M3</v>
      </c>
      <c r="G131" s="166" t="str">
        <f>VLOOKUP(B131,Startlist!B:H,6,FALSE)</f>
        <v>ECOM MOTORSPORT</v>
      </c>
      <c r="H131" s="290" t="s">
        <v>728</v>
      </c>
      <c r="I131" s="214"/>
    </row>
    <row r="132" spans="1:9" ht="15" customHeight="1">
      <c r="A132" s="164"/>
      <c r="B132" s="115">
        <v>95</v>
      </c>
      <c r="C132" s="165" t="str">
        <f>VLOOKUP(B132,Startlist!B:F,2,FALSE)</f>
        <v>MV7</v>
      </c>
      <c r="D132" s="166" t="str">
        <f>CONCATENATE(VLOOKUP(B132,Startlist!B:H,3,FALSE)," / ",VLOOKUP(B132,Startlist!B:H,4,FALSE))</f>
        <v>Ander Elevant / Priit Piir</v>
      </c>
      <c r="E132" s="167" t="str">
        <f>VLOOKUP(B132,Startlist!B:F,5,FALSE)</f>
        <v>EST</v>
      </c>
      <c r="F132" s="166" t="str">
        <f>VLOOKUP(B132,Startlist!B:H,7,FALSE)</f>
        <v>BMW 325i</v>
      </c>
      <c r="G132" s="166" t="str">
        <f>VLOOKUP(B132,Startlist!B:H,6,FALSE)</f>
        <v>MS RACING</v>
      </c>
      <c r="H132" s="290" t="s">
        <v>728</v>
      </c>
      <c r="I132" s="214"/>
    </row>
    <row r="133" spans="1:9" ht="15" customHeight="1">
      <c r="A133" s="164"/>
      <c r="B133" s="115">
        <v>98</v>
      </c>
      <c r="C133" s="165" t="str">
        <f>VLOOKUP(B133,Startlist!B:F,2,FALSE)</f>
        <v>MV5</v>
      </c>
      <c r="D133" s="166" t="str">
        <f>CONCATENATE(VLOOKUP(B133,Startlist!B:H,3,FALSE)," / ",VLOOKUP(B133,Startlist!B:H,4,FALSE))</f>
        <v>Tauri Pihlas / Ott Kiil</v>
      </c>
      <c r="E133" s="167" t="str">
        <f>VLOOKUP(B133,Startlist!B:F,5,FALSE)</f>
        <v>EST</v>
      </c>
      <c r="F133" s="166" t="str">
        <f>VLOOKUP(B133,Startlist!B:H,7,FALSE)</f>
        <v>Toyota Starlet</v>
      </c>
      <c r="G133" s="166" t="str">
        <f>VLOOKUP(B133,Startlist!B:H,6,FALSE)</f>
        <v>SAR-TECH MOTORSPORT</v>
      </c>
      <c r="H133" s="290" t="s">
        <v>728</v>
      </c>
      <c r="I133" s="214"/>
    </row>
    <row r="134" spans="1:9" ht="15" customHeight="1">
      <c r="A134" s="164"/>
      <c r="B134" s="115">
        <v>99</v>
      </c>
      <c r="C134" s="165" t="str">
        <f>VLOOKUP(B134,Startlist!B:F,2,FALSE)</f>
        <v>MV6</v>
      </c>
      <c r="D134" s="166" t="str">
        <f>CONCATENATE(VLOOKUP(B134,Startlist!B:H,3,FALSE)," / ",VLOOKUP(B134,Startlist!B:H,4,FALSE))</f>
        <v>Janar Lehtniit / Rauno Orupōld</v>
      </c>
      <c r="E134" s="167" t="str">
        <f>VLOOKUP(B134,Startlist!B:F,5,FALSE)</f>
        <v>EST</v>
      </c>
      <c r="F134" s="166" t="str">
        <f>VLOOKUP(B134,Startlist!B:H,7,FALSE)</f>
        <v>Ford Escort RS2000</v>
      </c>
      <c r="G134" s="166" t="str">
        <f>VLOOKUP(B134,Startlist!B:H,6,FALSE)</f>
        <v>ERKI SPORT</v>
      </c>
      <c r="H134" s="290" t="s">
        <v>728</v>
      </c>
      <c r="I134" s="214"/>
    </row>
    <row r="135" spans="1:9" ht="15" customHeight="1">
      <c r="A135" s="164"/>
      <c r="B135" s="115">
        <v>100</v>
      </c>
      <c r="C135" s="165" t="str">
        <f>VLOOKUP(B135,Startlist!B:F,2,FALSE)</f>
        <v>MV6</v>
      </c>
      <c r="D135" s="166" t="str">
        <f>CONCATENATE(VLOOKUP(B135,Startlist!B:H,3,FALSE)," / ",VLOOKUP(B135,Startlist!B:H,4,FALSE))</f>
        <v>Karl Jalakas / Rando Tark</v>
      </c>
      <c r="E135" s="167" t="str">
        <f>VLOOKUP(B135,Startlist!B:F,5,FALSE)</f>
        <v>EST</v>
      </c>
      <c r="F135" s="166" t="str">
        <f>VLOOKUP(B135,Startlist!B:H,7,FALSE)</f>
        <v>BMW Compact</v>
      </c>
      <c r="G135" s="166" t="str">
        <f>VLOOKUP(B135,Startlist!B:H,6,FALSE)</f>
        <v>SAR-TECH MOTORSPORT</v>
      </c>
      <c r="H135" s="290" t="s">
        <v>728</v>
      </c>
      <c r="I135" s="214"/>
    </row>
    <row r="136" spans="1:9" ht="15" customHeight="1">
      <c r="A136" s="164"/>
      <c r="B136" s="115">
        <v>101</v>
      </c>
      <c r="C136" s="165" t="str">
        <f>VLOOKUP(B136,Startlist!B:F,2,FALSE)</f>
        <v>MV7</v>
      </c>
      <c r="D136" s="166" t="str">
        <f>CONCATENATE(VLOOKUP(B136,Startlist!B:H,3,FALSE)," / ",VLOOKUP(B136,Startlist!B:H,4,FALSE))</f>
        <v>Zigurds Kalnins / Renars Salaks</v>
      </c>
      <c r="E136" s="167" t="str">
        <f>VLOOKUP(B136,Startlist!B:F,5,FALSE)</f>
        <v>LAT</v>
      </c>
      <c r="F136" s="166" t="str">
        <f>VLOOKUP(B136,Startlist!B:H,7,FALSE)</f>
        <v>BMW Compact</v>
      </c>
      <c r="G136" s="166" t="str">
        <f>VLOOKUP(B136,Startlist!B:H,6,FALSE)</f>
        <v>RENARS SALAKS</v>
      </c>
      <c r="H136" s="290" t="s">
        <v>728</v>
      </c>
      <c r="I136" s="214"/>
    </row>
    <row r="137" spans="1:9" ht="15" customHeight="1">
      <c r="A137" s="164"/>
      <c r="B137" s="115">
        <v>105</v>
      </c>
      <c r="C137" s="165" t="str">
        <f>VLOOKUP(B137,Startlist!B:F,2,FALSE)</f>
        <v>MV5</v>
      </c>
      <c r="D137" s="166" t="str">
        <f>CONCATENATE(VLOOKUP(B137,Startlist!B:H,3,FALSE)," / ",VLOOKUP(B137,Startlist!B:H,4,FALSE))</f>
        <v>Einar Valdmaa / Janno Older</v>
      </c>
      <c r="E137" s="167" t="str">
        <f>VLOOKUP(B137,Startlist!B:F,5,FALSE)</f>
        <v>EST</v>
      </c>
      <c r="F137" s="166" t="str">
        <f>VLOOKUP(B137,Startlist!B:H,7,FALSE)</f>
        <v>Toyota Corolla GT</v>
      </c>
      <c r="G137" s="166" t="str">
        <f>VLOOKUP(B137,Startlist!B:H,6,FALSE)</f>
        <v>MAAMARK OY</v>
      </c>
      <c r="H137" s="290" t="s">
        <v>728</v>
      </c>
      <c r="I137" s="214"/>
    </row>
    <row r="138" spans="1:9" ht="15" customHeight="1">
      <c r="A138" s="164"/>
      <c r="B138" s="115">
        <v>108</v>
      </c>
      <c r="C138" s="165" t="str">
        <f>VLOOKUP(B138,Startlist!B:F,2,FALSE)</f>
        <v>MV8</v>
      </c>
      <c r="D138" s="166" t="str">
        <f>CONCATENATE(VLOOKUP(B138,Startlist!B:H,3,FALSE)," / ",VLOOKUP(B138,Startlist!B:H,4,FALSE))</f>
        <v>Pasi Lyytikäinen / Sami Jokioinen</v>
      </c>
      <c r="E138" s="167" t="str">
        <f>VLOOKUP(B138,Startlist!B:F,5,FALSE)</f>
        <v>FIN</v>
      </c>
      <c r="F138" s="166" t="str">
        <f>VLOOKUP(B138,Startlist!B:H,7,FALSE)</f>
        <v>Mitsubishi Lancer Evo 8</v>
      </c>
      <c r="G138" s="166" t="str">
        <f>VLOOKUP(B138,Startlist!B:H,6,FALSE)</f>
        <v>PASI LYYTIKÄINEN</v>
      </c>
      <c r="H138" s="290" t="s">
        <v>728</v>
      </c>
      <c r="I138" s="214"/>
    </row>
    <row r="139" spans="1:9" ht="15" customHeight="1">
      <c r="A139" s="164"/>
      <c r="B139" s="115">
        <v>114</v>
      </c>
      <c r="C139" s="165" t="str">
        <f>VLOOKUP(B139,Startlist!B:F,2,FALSE)</f>
        <v>MV5</v>
      </c>
      <c r="D139" s="166" t="str">
        <f>CONCATENATE(VLOOKUP(B139,Startlist!B:H,3,FALSE)," / ",VLOOKUP(B139,Startlist!B:H,4,FALSE))</f>
        <v>Stepan Kondrashov / Dmitrii Mushkin</v>
      </c>
      <c r="E139" s="167" t="str">
        <f>VLOOKUP(B139,Startlist!B:F,5,FALSE)</f>
        <v>RUS</v>
      </c>
      <c r="F139" s="166" t="str">
        <f>VLOOKUP(B139,Startlist!B:H,7,FALSE)</f>
        <v>Peugeot 106</v>
      </c>
      <c r="G139" s="166" t="str">
        <f>VLOOKUP(B139,Startlist!B:H,6,FALSE)</f>
        <v>STEPAN KONDRASHOV</v>
      </c>
      <c r="H139" s="290" t="s">
        <v>728</v>
      </c>
      <c r="I139" s="214"/>
    </row>
    <row r="140" spans="1:9" ht="15" customHeight="1">
      <c r="A140" s="164"/>
      <c r="B140" s="115">
        <v>115</v>
      </c>
      <c r="C140" s="165" t="str">
        <f>VLOOKUP(B140,Startlist!B:F,2,FALSE)</f>
        <v>MV5</v>
      </c>
      <c r="D140" s="166" t="str">
        <f>CONCATENATE(VLOOKUP(B140,Startlist!B:H,3,FALSE)," / ",VLOOKUP(B140,Startlist!B:H,4,FALSE))</f>
        <v>Margus Jamnes / Jan Nōlvak</v>
      </c>
      <c r="E140" s="167" t="str">
        <f>VLOOKUP(B140,Startlist!B:F,5,FALSE)</f>
        <v>EST</v>
      </c>
      <c r="F140" s="166" t="str">
        <f>VLOOKUP(B140,Startlist!B:H,7,FALSE)</f>
        <v>Lada Samara</v>
      </c>
      <c r="G140" s="166" t="str">
        <f>VLOOKUP(B140,Startlist!B:H,6,FALSE)</f>
        <v>ECOM MOTORSPORT</v>
      </c>
      <c r="H140" s="290" t="s">
        <v>728</v>
      </c>
      <c r="I140" s="214"/>
    </row>
    <row r="141" spans="1:9" ht="15" customHeight="1">
      <c r="A141" s="164"/>
      <c r="B141" s="115">
        <v>116</v>
      </c>
      <c r="C141" s="165" t="str">
        <f>VLOOKUP(B141,Startlist!B:F,2,FALSE)</f>
        <v>MV7</v>
      </c>
      <c r="D141" s="166" t="str">
        <f>CONCATENATE(VLOOKUP(B141,Startlist!B:H,3,FALSE)," / ",VLOOKUP(B141,Startlist!B:H,4,FALSE))</f>
        <v>Tomi Mäkinen / Elmeri Mäki-Kulmala</v>
      </c>
      <c r="E141" s="167" t="str">
        <f>VLOOKUP(B141,Startlist!B:F,5,FALSE)</f>
        <v>FIN</v>
      </c>
      <c r="F141" s="166" t="str">
        <f>VLOOKUP(B141,Startlist!B:H,7,FALSE)</f>
        <v>Volvo 240</v>
      </c>
      <c r="G141" s="166" t="str">
        <f>VLOOKUP(B141,Startlist!B:H,6,FALSE)</f>
        <v>PRINTSPORT</v>
      </c>
      <c r="H141" s="290" t="s">
        <v>728</v>
      </c>
      <c r="I141" s="214"/>
    </row>
    <row r="142" spans="1:9" ht="15" customHeight="1">
      <c r="A142" s="164"/>
      <c r="B142" s="115">
        <v>117</v>
      </c>
      <c r="C142" s="165" t="str">
        <f>VLOOKUP(B142,Startlist!B:F,2,FALSE)</f>
        <v>MV6</v>
      </c>
      <c r="D142" s="166" t="str">
        <f>CONCATENATE(VLOOKUP(B142,Startlist!B:H,3,FALSE)," / ",VLOOKUP(B142,Startlist!B:H,4,FALSE))</f>
        <v>Andris Truu / Alari Jürgens</v>
      </c>
      <c r="E142" s="167" t="str">
        <f>VLOOKUP(B142,Startlist!B:F,5,FALSE)</f>
        <v>EST</v>
      </c>
      <c r="F142" s="166" t="str">
        <f>VLOOKUP(B142,Startlist!B:H,7,FALSE)</f>
        <v>Lada VFTS</v>
      </c>
      <c r="G142" s="166" t="str">
        <f>VLOOKUP(B142,Startlist!B:H,6,FALSE)</f>
        <v>SAR-TECH MOTORSPORT</v>
      </c>
      <c r="H142" s="290" t="s">
        <v>728</v>
      </c>
      <c r="I142" s="214"/>
    </row>
    <row r="143" spans="1:9" ht="15" customHeight="1">
      <c r="A143" s="164"/>
      <c r="B143" s="115">
        <v>118</v>
      </c>
      <c r="C143" s="165" t="str">
        <f>VLOOKUP(B143,Startlist!B:F,2,FALSE)</f>
        <v>MV6</v>
      </c>
      <c r="D143" s="166" t="str">
        <f>CONCATENATE(VLOOKUP(B143,Startlist!B:H,3,FALSE)," / ",VLOOKUP(B143,Startlist!B:H,4,FALSE))</f>
        <v>Marten Madissoo / Vivo Pender</v>
      </c>
      <c r="E143" s="167" t="str">
        <f>VLOOKUP(B143,Startlist!B:F,5,FALSE)</f>
        <v>EST</v>
      </c>
      <c r="F143" s="166" t="str">
        <f>VLOOKUP(B143,Startlist!B:H,7,FALSE)</f>
        <v>Ford Focus</v>
      </c>
      <c r="G143" s="166" t="str">
        <f>VLOOKUP(B143,Startlist!B:H,6,FALSE)</f>
        <v>AIX RACING TEAM</v>
      </c>
      <c r="H143" s="290" t="s">
        <v>728</v>
      </c>
      <c r="I143" s="214"/>
    </row>
    <row r="144" spans="1:9" ht="15" customHeight="1">
      <c r="A144" s="164"/>
      <c r="B144" s="115">
        <v>120</v>
      </c>
      <c r="C144" s="165" t="str">
        <f>VLOOKUP(B144,Startlist!B:F,2,FALSE)</f>
        <v>MV5</v>
      </c>
      <c r="D144" s="166" t="str">
        <f>CONCATENATE(VLOOKUP(B144,Startlist!B:H,3,FALSE)," / ",VLOOKUP(B144,Startlist!B:H,4,FALSE))</f>
        <v>Priit Guljajev / Karol Pert</v>
      </c>
      <c r="E144" s="167" t="str">
        <f>VLOOKUP(B144,Startlist!B:F,5,FALSE)</f>
        <v>EST</v>
      </c>
      <c r="F144" s="166" t="str">
        <f>VLOOKUP(B144,Startlist!B:H,7,FALSE)</f>
        <v>VW Golf II</v>
      </c>
      <c r="G144" s="166" t="str">
        <f>VLOOKUP(B144,Startlist!B:H,6,FALSE)</f>
        <v>ECOM MOTORSPORT</v>
      </c>
      <c r="H144" s="290" t="s">
        <v>728</v>
      </c>
      <c r="I144" s="214"/>
    </row>
    <row r="145" spans="1:9" ht="15" customHeight="1">
      <c r="A145" s="164"/>
      <c r="B145" s="115">
        <v>123</v>
      </c>
      <c r="C145" s="165" t="str">
        <f>VLOOKUP(B145,Startlist!B:F,2,FALSE)</f>
        <v>MV6</v>
      </c>
      <c r="D145" s="166" t="str">
        <f>CONCATENATE(VLOOKUP(B145,Startlist!B:H,3,FALSE)," / ",VLOOKUP(B145,Startlist!B:H,4,FALSE))</f>
        <v>Erkko East / Margus Brant</v>
      </c>
      <c r="E145" s="167" t="str">
        <f>VLOOKUP(B145,Startlist!B:F,5,FALSE)</f>
        <v>EST</v>
      </c>
      <c r="F145" s="166" t="str">
        <f>VLOOKUP(B145,Startlist!B:H,7,FALSE)</f>
        <v>Honda Civic Type-R</v>
      </c>
      <c r="G145" s="166" t="str">
        <f>VLOOKUP(B145,Startlist!B:H,6,FALSE)</f>
        <v>OT RACING</v>
      </c>
      <c r="H145" s="290" t="s">
        <v>728</v>
      </c>
      <c r="I145" s="214"/>
    </row>
    <row r="146" spans="1:9" ht="15" customHeight="1">
      <c r="A146" s="164"/>
      <c r="B146" s="115">
        <v>131</v>
      </c>
      <c r="C146" s="165" t="str">
        <f>VLOOKUP(B146,Startlist!B:F,2,FALSE)</f>
        <v>MV6</v>
      </c>
      <c r="D146" s="166" t="str">
        <f>CONCATENATE(VLOOKUP(B146,Startlist!B:H,3,FALSE)," / ",VLOOKUP(B146,Startlist!B:H,4,FALSE))</f>
        <v>Indrek Ups / Romet Tsirna</v>
      </c>
      <c r="E146" s="167" t="str">
        <f>VLOOKUP(B146,Startlist!B:F,5,FALSE)</f>
        <v>EST</v>
      </c>
      <c r="F146" s="166" t="str">
        <f>VLOOKUP(B146,Startlist!B:H,7,FALSE)</f>
        <v>BMW 318</v>
      </c>
      <c r="G146" s="166" t="str">
        <f>VLOOKUP(B146,Startlist!B:H,6,FALSE)</f>
        <v>ERKI SPORT</v>
      </c>
      <c r="H146" s="290" t="s">
        <v>728</v>
      </c>
      <c r="I146" s="214"/>
    </row>
    <row r="147" spans="1:9" ht="15" customHeight="1">
      <c r="A147" s="164"/>
      <c r="B147" s="115">
        <v>144</v>
      </c>
      <c r="C147" s="165" t="str">
        <f>VLOOKUP(B147,Startlist!B:F,2,FALSE)</f>
        <v>MV9</v>
      </c>
      <c r="D147" s="166" t="str">
        <f>CONCATENATE(VLOOKUP(B147,Startlist!B:H,3,FALSE)," / ",VLOOKUP(B147,Startlist!B:H,4,FALSE))</f>
        <v>Taavi Pindis / Indrek Metsamaa</v>
      </c>
      <c r="E147" s="167" t="str">
        <f>VLOOKUP(B147,Startlist!B:F,5,FALSE)</f>
        <v>EST</v>
      </c>
      <c r="F147" s="166" t="str">
        <f>VLOOKUP(B147,Startlist!B:H,7,FALSE)</f>
        <v>Gaz 53</v>
      </c>
      <c r="G147" s="166" t="str">
        <f>VLOOKUP(B147,Startlist!B:H,6,FALSE)</f>
        <v>TALVAR RACING</v>
      </c>
      <c r="H147" s="290" t="s">
        <v>728</v>
      </c>
      <c r="I147" s="214"/>
    </row>
    <row r="148" spans="1:9" ht="15" customHeight="1">
      <c r="A148" s="164"/>
      <c r="B148" s="115">
        <v>145</v>
      </c>
      <c r="C148" s="165" t="str">
        <f>VLOOKUP(B148,Startlist!B:F,2,FALSE)</f>
        <v>MV9</v>
      </c>
      <c r="D148" s="166" t="str">
        <f>CONCATENATE(VLOOKUP(B148,Startlist!B:H,3,FALSE)," / ",VLOOKUP(B148,Startlist!B:H,4,FALSE))</f>
        <v>Elmo Allika / Valter Nōmmik</v>
      </c>
      <c r="E148" s="167" t="str">
        <f>VLOOKUP(B148,Startlist!B:F,5,FALSE)</f>
        <v>EST</v>
      </c>
      <c r="F148" s="166" t="str">
        <f>VLOOKUP(B148,Startlist!B:H,7,FALSE)</f>
        <v>Gaz 51</v>
      </c>
      <c r="G148" s="166" t="str">
        <f>VLOOKUP(B148,Startlist!B:H,6,FALSE)</f>
        <v>GAZ RALLIKLUBI</v>
      </c>
      <c r="H148" s="290" t="s">
        <v>728</v>
      </c>
      <c r="I148" s="214"/>
    </row>
    <row r="149" spans="1:9" ht="15" customHeight="1">
      <c r="A149" s="164"/>
      <c r="B149" s="115">
        <v>146</v>
      </c>
      <c r="C149" s="165" t="str">
        <f>VLOOKUP(B149,Startlist!B:F,2,FALSE)</f>
        <v>MV1</v>
      </c>
      <c r="D149" s="166" t="str">
        <f>CONCATENATE(VLOOKUP(B149,Startlist!B:H,3,FALSE)," / ",VLOOKUP(B149,Startlist!B:H,4,FALSE))</f>
        <v>Sander Pärn / James Morgan</v>
      </c>
      <c r="E149" s="167" t="str">
        <f>VLOOKUP(B149,Startlist!B:F,5,FALSE)</f>
        <v>EST / GB</v>
      </c>
      <c r="F149" s="166" t="str">
        <f>VLOOKUP(B149,Startlist!B:H,7,FALSE)</f>
        <v>Ford Fiesta R5</v>
      </c>
      <c r="G149" s="166" t="str">
        <f>VLOOKUP(B149,Startlist!B:H,6,FALSE)</f>
        <v>MM-MOTORSPORT</v>
      </c>
      <c r="H149" s="290" t="s">
        <v>728</v>
      </c>
      <c r="I149" s="214"/>
    </row>
    <row r="150" spans="1:9" ht="15" customHeight="1">
      <c r="A150" s="164"/>
      <c r="B150" s="115">
        <v>202</v>
      </c>
      <c r="C150" s="165" t="str">
        <f>VLOOKUP(B150,Startlist!B:F,2,FALSE)</f>
        <v>MV3</v>
      </c>
      <c r="D150" s="166" t="str">
        <f>CONCATENATE(VLOOKUP(B150,Startlist!B:H,3,FALSE)," / ",VLOOKUP(B150,Startlist!B:H,4,FALSE))</f>
        <v>Kevin Kuusik / Kuldar Sikk</v>
      </c>
      <c r="E150" s="167" t="str">
        <f>VLOOKUP(B150,Startlist!B:F,5,FALSE)</f>
        <v>EST</v>
      </c>
      <c r="F150" s="166" t="str">
        <f>VLOOKUP(B150,Startlist!B:H,7,FALSE)</f>
        <v>Ford Fiesta R2</v>
      </c>
      <c r="G150" s="166" t="str">
        <f>VLOOKUP(B150,Startlist!B:H,6,FALSE)</f>
        <v>OT RACING</v>
      </c>
      <c r="H150" s="290" t="s">
        <v>728</v>
      </c>
      <c r="I150" s="214"/>
    </row>
    <row r="151" spans="1:9" ht="15" customHeight="1">
      <c r="A151" s="164"/>
      <c r="B151" s="115">
        <v>203</v>
      </c>
      <c r="C151" s="165" t="str">
        <f>VLOOKUP(B151,Startlist!B:F,2,FALSE)</f>
        <v>MV3</v>
      </c>
      <c r="D151" s="166" t="str">
        <f>CONCATENATE(VLOOKUP(B151,Startlist!B:H,3,FALSE)," / ",VLOOKUP(B151,Startlist!B:H,4,FALSE))</f>
        <v>Kenneth Sepp / Tanel Kasesalu</v>
      </c>
      <c r="E151" s="167" t="str">
        <f>VLOOKUP(B151,Startlist!B:F,5,FALSE)</f>
        <v>EST</v>
      </c>
      <c r="F151" s="166" t="str">
        <f>VLOOKUP(B151,Startlist!B:H,7,FALSE)</f>
        <v>Ford Fiesta R2</v>
      </c>
      <c r="G151" s="166" t="str">
        <f>VLOOKUP(B151,Startlist!B:H,6,FALSE)</f>
        <v>SAR-TECH MOTORSPORT</v>
      </c>
      <c r="H151" s="290" t="s">
        <v>728</v>
      </c>
      <c r="I151" s="214"/>
    </row>
    <row r="152" spans="1:9" ht="15" customHeight="1">
      <c r="A152" s="164"/>
      <c r="B152" s="115">
        <v>205</v>
      </c>
      <c r="C152" s="165" t="str">
        <f>VLOOKUP(B152,Startlist!B:F,2,FALSE)</f>
        <v>MV3</v>
      </c>
      <c r="D152" s="166" t="str">
        <f>CONCATENATE(VLOOKUP(B152,Startlist!B:H,3,FALSE)," / ",VLOOKUP(B152,Startlist!B:H,4,FALSE))</f>
        <v>Kristen Kelement / Timo Kasesalu</v>
      </c>
      <c r="E152" s="167" t="str">
        <f>VLOOKUP(B152,Startlist!B:F,5,FALSE)</f>
        <v>EST</v>
      </c>
      <c r="F152" s="166" t="str">
        <f>VLOOKUP(B152,Startlist!B:H,7,FALSE)</f>
        <v>Citroen C2</v>
      </c>
      <c r="G152" s="166" t="str">
        <f>VLOOKUP(B152,Startlist!B:H,6,FALSE)</f>
        <v>RS RACING TEAM</v>
      </c>
      <c r="H152" s="290" t="s">
        <v>728</v>
      </c>
      <c r="I152" s="214"/>
    </row>
    <row r="153" spans="1:9" ht="15" customHeight="1">
      <c r="A153" s="164"/>
      <c r="B153" s="115">
        <v>208</v>
      </c>
      <c r="C153" s="165" t="str">
        <f>VLOOKUP(B153,Startlist!B:F,2,FALSE)</f>
        <v>MV3</v>
      </c>
      <c r="D153" s="166" t="str">
        <f>CONCATENATE(VLOOKUP(B153,Startlist!B:H,3,FALSE)," / ",VLOOKUP(B153,Startlist!B:H,4,FALSE))</f>
        <v>Miko Niinemäe / Martin Valter</v>
      </c>
      <c r="E153" s="167" t="str">
        <f>VLOOKUP(B153,Startlist!B:F,5,FALSE)</f>
        <v>EST</v>
      </c>
      <c r="F153" s="166" t="str">
        <f>VLOOKUP(B153,Startlist!B:H,7,FALSE)</f>
        <v>Peugeot 208</v>
      </c>
      <c r="G153" s="166" t="str">
        <f>VLOOKUP(B153,Startlist!B:H,6,FALSE)</f>
        <v>CUEKS RACING</v>
      </c>
      <c r="H153" s="290" t="s">
        <v>728</v>
      </c>
      <c r="I153" s="214"/>
    </row>
  </sheetData>
  <sheetProtection/>
  <autoFilter ref="A7:H92"/>
  <printOptions horizontalCentered="1"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</sheetPr>
  <dimension ref="A1:I10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23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64" customWidth="1"/>
  </cols>
  <sheetData>
    <row r="1" spans="5:8" ht="15.75">
      <c r="E1" s="1" t="str">
        <f>Startlist!$F1</f>
        <v> </v>
      </c>
      <c r="H1" s="68"/>
    </row>
    <row r="2" spans="2:8" ht="15" customHeight="1">
      <c r="B2" s="2"/>
      <c r="C2" s="3"/>
      <c r="E2" s="1" t="str">
        <f>Startlist!$F2</f>
        <v>SILVESTON 48.SAAREMAA RALLI 2015</v>
      </c>
      <c r="H2" s="69"/>
    </row>
    <row r="3" spans="2:8" ht="15">
      <c r="B3" s="2"/>
      <c r="C3" s="3"/>
      <c r="E3" s="24" t="str">
        <f>Startlist!$F3</f>
        <v>09-10 October 2015</v>
      </c>
      <c r="H3" s="69"/>
    </row>
    <row r="4" spans="2:8" ht="15">
      <c r="B4" s="2"/>
      <c r="C4" s="3"/>
      <c r="E4" s="24" t="str">
        <f>Startlist!$F4</f>
        <v>Saaremaa</v>
      </c>
      <c r="H4" s="69"/>
    </row>
    <row r="5" spans="3:8" ht="15" customHeight="1">
      <c r="C5" s="3"/>
      <c r="H5" s="69"/>
    </row>
    <row r="6" spans="1:9" ht="15.75" customHeight="1">
      <c r="A6" s="119"/>
      <c r="B6" s="145" t="s">
        <v>1667</v>
      </c>
      <c r="C6" s="127"/>
      <c r="D6" s="119"/>
      <c r="E6" s="119"/>
      <c r="F6" s="119"/>
      <c r="G6" s="119"/>
      <c r="H6" s="126"/>
      <c r="I6" s="119"/>
    </row>
    <row r="7" spans="1:9" ht="12.75">
      <c r="A7" s="119"/>
      <c r="B7" s="160" t="s">
        <v>1529</v>
      </c>
      <c r="C7" s="161" t="s">
        <v>1514</v>
      </c>
      <c r="D7" s="162" t="s">
        <v>1515</v>
      </c>
      <c r="E7" s="161"/>
      <c r="F7" s="163" t="s">
        <v>1526</v>
      </c>
      <c r="G7" s="158" t="s">
        <v>1525</v>
      </c>
      <c r="H7" s="159" t="s">
        <v>1518</v>
      </c>
      <c r="I7" s="119"/>
    </row>
    <row r="8" spans="1:9" ht="15" customHeight="1">
      <c r="A8" s="164">
        <v>1</v>
      </c>
      <c r="B8" s="115">
        <v>4</v>
      </c>
      <c r="C8" s="165" t="str">
        <f>VLOOKUP(B8,Startlist!B:F,2,FALSE)</f>
        <v>MV2</v>
      </c>
      <c r="D8" s="166" t="str">
        <f>CONCATENATE(VLOOKUP(B8,Startlist!B:H,3,FALSE)," / ",VLOOKUP(B8,Startlist!B:H,4,FALSE))</f>
        <v>Egon Kaur / Annika Arnek</v>
      </c>
      <c r="E8" s="167" t="str">
        <f>VLOOKUP(B8,Startlist!B:F,5,FALSE)</f>
        <v>EST</v>
      </c>
      <c r="F8" s="166" t="str">
        <f>VLOOKUP(B8,Startlist!B:H,7,FALSE)</f>
        <v>Mitsubishi Lancer Evo 9</v>
      </c>
      <c r="G8" s="166" t="str">
        <f>VLOOKUP(B8,Startlist!B:H,6,FALSE)</f>
        <v>KAUR MOTORSPORT</v>
      </c>
      <c r="H8" s="168" t="str">
        <f>VLOOKUP(B8,Results!B:O,14,FALSE)</f>
        <v>57.27,0</v>
      </c>
      <c r="I8" s="214"/>
    </row>
    <row r="9" spans="1:9" ht="15" customHeight="1">
      <c r="A9" s="164">
        <f>A8+1</f>
        <v>2</v>
      </c>
      <c r="B9" s="115">
        <v>2</v>
      </c>
      <c r="C9" s="165" t="str">
        <f>VLOOKUP(B9,Startlist!B:F,2,FALSE)</f>
        <v>MV2</v>
      </c>
      <c r="D9" s="166" t="str">
        <f>CONCATENATE(VLOOKUP(B9,Startlist!B:H,3,FALSE)," / ",VLOOKUP(B9,Startlist!B:H,4,FALSE))</f>
        <v>Rainer Aus / Simo Koskinen</v>
      </c>
      <c r="E9" s="167" t="str">
        <f>VLOOKUP(B9,Startlist!B:F,5,FALSE)</f>
        <v>EST</v>
      </c>
      <c r="F9" s="166" t="str">
        <f>VLOOKUP(B9,Startlist!B:H,7,FALSE)</f>
        <v>Mitsubishi Lancer Evo 9</v>
      </c>
      <c r="G9" s="166" t="str">
        <f>VLOOKUP(B9,Startlist!B:H,6,FALSE)</f>
        <v>LEDRENT RALLY TEAM</v>
      </c>
      <c r="H9" s="168" t="str">
        <f>VLOOKUP(B9,Results!B:O,14,FALSE)</f>
        <v>57.45,3</v>
      </c>
      <c r="I9" s="214"/>
    </row>
    <row r="10" spans="1:9" ht="15" customHeight="1">
      <c r="A10" s="164">
        <f aca="true" t="shared" si="0" ref="A10:A50">A9+1</f>
        <v>3</v>
      </c>
      <c r="B10" s="115">
        <v>1</v>
      </c>
      <c r="C10" s="165" t="str">
        <f>VLOOKUP(B10,Startlist!B:F,2,FALSE)</f>
        <v>MV2</v>
      </c>
      <c r="D10" s="166" t="str">
        <f>CONCATENATE(VLOOKUP(B10,Startlist!B:H,3,FALSE)," / ",VLOOKUP(B10,Startlist!B:H,4,FALSE))</f>
        <v>Siim Plangi / Marek Sarapuu</v>
      </c>
      <c r="E10" s="167" t="str">
        <f>VLOOKUP(B10,Startlist!B:F,5,FALSE)</f>
        <v>EST</v>
      </c>
      <c r="F10" s="166" t="str">
        <f>VLOOKUP(B10,Startlist!B:H,7,FALSE)</f>
        <v>Mitsubishi Lancer Evo 10</v>
      </c>
      <c r="G10" s="166" t="str">
        <f>VLOOKUP(B10,Startlist!B:H,6,FALSE)</f>
        <v>ASRT RALLY TEAM</v>
      </c>
      <c r="H10" s="168" t="str">
        <f>VLOOKUP(B10,Results!B:O,14,FALSE)</f>
        <v>57.56,8</v>
      </c>
      <c r="I10" s="214"/>
    </row>
    <row r="11" spans="1:9" ht="15" customHeight="1">
      <c r="A11" s="164">
        <f t="shared" si="0"/>
        <v>4</v>
      </c>
      <c r="B11" s="115">
        <v>3</v>
      </c>
      <c r="C11" s="165" t="str">
        <f>VLOOKUP(B11,Startlist!B:F,2,FALSE)</f>
        <v>MV2</v>
      </c>
      <c r="D11" s="166" t="str">
        <f>CONCATENATE(VLOOKUP(B11,Startlist!B:H,3,FALSE)," / ",VLOOKUP(B11,Startlist!B:H,4,FALSE))</f>
        <v>Roland Murakas / Kalle Adler</v>
      </c>
      <c r="E11" s="167" t="str">
        <f>VLOOKUP(B11,Startlist!B:F,5,FALSE)</f>
        <v>EST</v>
      </c>
      <c r="F11" s="166" t="str">
        <f>VLOOKUP(B11,Startlist!B:H,7,FALSE)</f>
        <v>Mitsubishi Lancer Evo 10</v>
      </c>
      <c r="G11" s="166" t="str">
        <f>VLOOKUP(B11,Startlist!B:H,6,FALSE)</f>
        <v>PROREHV RALLY TEAM</v>
      </c>
      <c r="H11" s="168" t="str">
        <f>VLOOKUP(B11,Results!B:O,14,FALSE)</f>
        <v>59.05,3</v>
      </c>
      <c r="I11" s="214"/>
    </row>
    <row r="12" spans="1:9" ht="15" customHeight="1">
      <c r="A12" s="164">
        <f t="shared" si="0"/>
        <v>5</v>
      </c>
      <c r="B12" s="115">
        <v>15</v>
      </c>
      <c r="C12" s="165" t="str">
        <f>VLOOKUP(B12,Startlist!B:F,2,FALSE)</f>
        <v>MV6</v>
      </c>
      <c r="D12" s="166" t="str">
        <f>CONCATENATE(VLOOKUP(B12,Startlist!B:H,3,FALSE)," / ",VLOOKUP(B12,Startlist!B:H,4,FALSE))</f>
        <v>Ken Torn / Riivo Mesila</v>
      </c>
      <c r="E12" s="167" t="str">
        <f>VLOOKUP(B12,Startlist!B:F,5,FALSE)</f>
        <v>EST</v>
      </c>
      <c r="F12" s="166" t="str">
        <f>VLOOKUP(B12,Startlist!B:H,7,FALSE)</f>
        <v>Honda Civic Type-R</v>
      </c>
      <c r="G12" s="166" t="str">
        <f>VLOOKUP(B12,Startlist!B:H,6,FALSE)</f>
        <v>SAR-TECH MOTORSPORT</v>
      </c>
      <c r="H12" s="168" t="str">
        <f>VLOOKUP(B12,Results!B:O,14,FALSE)</f>
        <v> 1:01.14,0</v>
      </c>
      <c r="I12" s="214"/>
    </row>
    <row r="13" spans="1:9" ht="15" customHeight="1">
      <c r="A13" s="164">
        <f t="shared" si="0"/>
        <v>6</v>
      </c>
      <c r="B13" s="115">
        <v>27</v>
      </c>
      <c r="C13" s="165" t="str">
        <f>VLOOKUP(B13,Startlist!B:F,2,FALSE)</f>
        <v>MV4</v>
      </c>
      <c r="D13" s="166" t="str">
        <f>CONCATENATE(VLOOKUP(B13,Startlist!B:H,3,FALSE)," / ",VLOOKUP(B13,Startlist!B:H,4,FALSE))</f>
        <v>Karl Martin Volver / Margus Jōerand</v>
      </c>
      <c r="E13" s="167" t="str">
        <f>VLOOKUP(B13,Startlist!B:F,5,FALSE)</f>
        <v>EST</v>
      </c>
      <c r="F13" s="166" t="str">
        <f>VLOOKUP(B13,Startlist!B:H,7,FALSE)</f>
        <v>Peugeot 208 R2</v>
      </c>
      <c r="G13" s="166" t="str">
        <f>VLOOKUP(B13,Startlist!B:H,6,FALSE)</f>
        <v>ASRT RALLY TEAM</v>
      </c>
      <c r="H13" s="168" t="str">
        <f>VLOOKUP(B13,Results!B:O,14,FALSE)</f>
        <v> 1:01.21,4</v>
      </c>
      <c r="I13" s="214"/>
    </row>
    <row r="14" spans="1:9" ht="15" customHeight="1">
      <c r="A14" s="164">
        <f t="shared" si="0"/>
        <v>7</v>
      </c>
      <c r="B14" s="115">
        <v>17</v>
      </c>
      <c r="C14" s="165" t="str">
        <f>VLOOKUP(B14,Startlist!B:F,2,FALSE)</f>
        <v>MV7</v>
      </c>
      <c r="D14" s="166" t="str">
        <f>CONCATENATE(VLOOKUP(B14,Startlist!B:H,3,FALSE)," / ",VLOOKUP(B14,Startlist!B:H,4,FALSE))</f>
        <v>Einar Laipaik / Siimo Suvemaa</v>
      </c>
      <c r="E14" s="167" t="str">
        <f>VLOOKUP(B14,Startlist!B:F,5,FALSE)</f>
        <v>EST</v>
      </c>
      <c r="F14" s="166" t="str">
        <f>VLOOKUP(B14,Startlist!B:H,7,FALSE)</f>
        <v>BMW M3</v>
      </c>
      <c r="G14" s="166" t="str">
        <f>VLOOKUP(B14,Startlist!B:H,6,FALSE)</f>
        <v>LAITSERALLYPARK</v>
      </c>
      <c r="H14" s="168" t="str">
        <f>VLOOKUP(B14,Results!B:O,14,FALSE)</f>
        <v> 1:02.18,2</v>
      </c>
      <c r="I14" s="214"/>
    </row>
    <row r="15" spans="1:9" ht="15" customHeight="1">
      <c r="A15" s="164">
        <f t="shared" si="0"/>
        <v>8</v>
      </c>
      <c r="B15" s="115">
        <v>206</v>
      </c>
      <c r="C15" s="165" t="str">
        <f>VLOOKUP(B15,Startlist!B:F,2,FALSE)</f>
        <v>MV3</v>
      </c>
      <c r="D15" s="166" t="str">
        <f>CONCATENATE(VLOOKUP(B15,Startlist!B:H,3,FALSE)," / ",VLOOKUP(B15,Startlist!B:H,4,FALSE))</f>
        <v>Sander Siniorg / Karl-Artur Viitra</v>
      </c>
      <c r="E15" s="167" t="str">
        <f>VLOOKUP(B15,Startlist!B:F,5,FALSE)</f>
        <v>EST</v>
      </c>
      <c r="F15" s="166" t="str">
        <f>VLOOKUP(B15,Startlist!B:H,7,FALSE)</f>
        <v>Ford Fiesta R2</v>
      </c>
      <c r="G15" s="166" t="str">
        <f>VLOOKUP(B15,Startlist!B:H,6,FALSE)</f>
        <v>PROREHV RALLY TEAM</v>
      </c>
      <c r="H15" s="168" t="str">
        <f>VLOOKUP(B15,Results!B:O,14,FALSE)</f>
        <v> 1:02.54,6</v>
      </c>
      <c r="I15" s="214"/>
    </row>
    <row r="16" spans="1:9" ht="15" customHeight="1">
      <c r="A16" s="164">
        <f t="shared" si="0"/>
        <v>9</v>
      </c>
      <c r="B16" s="115">
        <v>28</v>
      </c>
      <c r="C16" s="165" t="str">
        <f>VLOOKUP(B16,Startlist!B:F,2,FALSE)</f>
        <v>MV6</v>
      </c>
      <c r="D16" s="166" t="str">
        <f>CONCATENATE(VLOOKUP(B16,Startlist!B:H,3,FALSE)," / ",VLOOKUP(B16,Startlist!B:H,4,FALSE))</f>
        <v>Kristo Subi / Raido Subi</v>
      </c>
      <c r="E16" s="167" t="str">
        <f>VLOOKUP(B16,Startlist!B:F,5,FALSE)</f>
        <v>EST</v>
      </c>
      <c r="F16" s="166" t="str">
        <f>VLOOKUP(B16,Startlist!B:H,7,FALSE)</f>
        <v>Honda Civic Type-R</v>
      </c>
      <c r="G16" s="166" t="str">
        <f>VLOOKUP(B16,Startlist!B:H,6,FALSE)</f>
        <v>ECOM MOTORSPORT</v>
      </c>
      <c r="H16" s="168" t="str">
        <f>VLOOKUP(B16,Results!B:O,14,FALSE)</f>
        <v> 1:03.05,1</v>
      </c>
      <c r="I16" s="214"/>
    </row>
    <row r="17" spans="1:9" ht="15" customHeight="1">
      <c r="A17" s="164">
        <f t="shared" si="0"/>
        <v>10</v>
      </c>
      <c r="B17" s="115">
        <v>201</v>
      </c>
      <c r="C17" s="165" t="str">
        <f>VLOOKUP(B17,Startlist!B:F,2,FALSE)</f>
        <v>MV3</v>
      </c>
      <c r="D17" s="166" t="str">
        <f>CONCATENATE(VLOOKUP(B17,Startlist!B:H,3,FALSE)," / ",VLOOKUP(B17,Startlist!B:H,4,FALSE))</f>
        <v>Oliver Ojaperv / Jarno Talve</v>
      </c>
      <c r="E17" s="167" t="str">
        <f>VLOOKUP(B17,Startlist!B:F,5,FALSE)</f>
        <v>EST</v>
      </c>
      <c r="F17" s="166" t="str">
        <f>VLOOKUP(B17,Startlist!B:H,7,FALSE)</f>
        <v>Ford Fiesta R2</v>
      </c>
      <c r="G17" s="166" t="str">
        <f>VLOOKUP(B17,Startlist!B:H,6,FALSE)</f>
        <v>OT RACING</v>
      </c>
      <c r="H17" s="168" t="str">
        <f>VLOOKUP(B17,Results!B:O,14,FALSE)</f>
        <v> 1:03.08,0</v>
      </c>
      <c r="I17" s="214"/>
    </row>
    <row r="18" spans="1:9" ht="15" customHeight="1">
      <c r="A18" s="164">
        <f t="shared" si="0"/>
        <v>11</v>
      </c>
      <c r="B18" s="115">
        <v>33</v>
      </c>
      <c r="C18" s="165" t="str">
        <f>VLOOKUP(B18,Startlist!B:F,2,FALSE)</f>
        <v>MV4</v>
      </c>
      <c r="D18" s="166" t="str">
        <f>CONCATENATE(VLOOKUP(B18,Startlist!B:H,3,FALSE)," / ",VLOOKUP(B18,Startlist!B:H,4,FALSE))</f>
        <v>Gustav Kruuda / Ken Järveoja</v>
      </c>
      <c r="E18" s="167" t="str">
        <f>VLOOKUP(B18,Startlist!B:F,5,FALSE)</f>
        <v>EST</v>
      </c>
      <c r="F18" s="166" t="str">
        <f>VLOOKUP(B18,Startlist!B:H,7,FALSE)</f>
        <v>Ford Fiesta R2</v>
      </c>
      <c r="G18" s="166" t="str">
        <f>VLOOKUP(B18,Startlist!B:H,6,FALSE)</f>
        <v>ME3 RALLYTEAM</v>
      </c>
      <c r="H18" s="168" t="str">
        <f>VLOOKUP(B18,Results!B:O,14,FALSE)</f>
        <v> 1:03.21,4</v>
      </c>
      <c r="I18" s="214"/>
    </row>
    <row r="19" spans="1:9" ht="15" customHeight="1">
      <c r="A19" s="164">
        <f t="shared" si="0"/>
        <v>12</v>
      </c>
      <c r="B19" s="115">
        <v>18</v>
      </c>
      <c r="C19" s="165" t="str">
        <f>VLOOKUP(B19,Startlist!B:F,2,FALSE)</f>
        <v>MV7</v>
      </c>
      <c r="D19" s="166" t="str">
        <f>CONCATENATE(VLOOKUP(B19,Startlist!B:H,3,FALSE)," / ",VLOOKUP(B19,Startlist!B:H,4,FALSE))</f>
        <v>Dmitry Nikonchuk / Elena Nikonchuk</v>
      </c>
      <c r="E19" s="167" t="str">
        <f>VLOOKUP(B19,Startlist!B:F,5,FALSE)</f>
        <v>RUS</v>
      </c>
      <c r="F19" s="166" t="str">
        <f>VLOOKUP(B19,Startlist!B:H,7,FALSE)</f>
        <v>BMW M3</v>
      </c>
      <c r="G19" s="166" t="str">
        <f>VLOOKUP(B19,Startlist!B:H,6,FALSE)</f>
        <v>MS RACING</v>
      </c>
      <c r="H19" s="168" t="str">
        <f>VLOOKUP(B19,Results!B:O,14,FALSE)</f>
        <v> 1:03.35,3</v>
      </c>
      <c r="I19" s="214"/>
    </row>
    <row r="20" spans="1:9" ht="15" customHeight="1">
      <c r="A20" s="164">
        <f t="shared" si="0"/>
        <v>13</v>
      </c>
      <c r="B20" s="115">
        <v>204</v>
      </c>
      <c r="C20" s="165" t="str">
        <f>VLOOKUP(B20,Startlist!B:F,2,FALSE)</f>
        <v>MV3</v>
      </c>
      <c r="D20" s="166" t="str">
        <f>CONCATENATE(VLOOKUP(B20,Startlist!B:H,3,FALSE)," / ",VLOOKUP(B20,Startlist!B:H,4,FALSE))</f>
        <v>Roland Poom / Marti Halling</v>
      </c>
      <c r="E20" s="167" t="str">
        <f>VLOOKUP(B20,Startlist!B:F,5,FALSE)</f>
        <v>EST</v>
      </c>
      <c r="F20" s="166" t="str">
        <f>VLOOKUP(B20,Startlist!B:H,7,FALSE)</f>
        <v>Ford Fiesta R2</v>
      </c>
      <c r="G20" s="166" t="str">
        <f>VLOOKUP(B20,Startlist!B:H,6,FALSE)</f>
        <v>KAUR MOTORSPORT</v>
      </c>
      <c r="H20" s="168" t="str">
        <f>VLOOKUP(B20,Results!B:O,14,FALSE)</f>
        <v> 1:04.08,3</v>
      </c>
      <c r="I20" s="214"/>
    </row>
    <row r="21" spans="1:9" ht="15" customHeight="1">
      <c r="A21" s="164">
        <f t="shared" si="0"/>
        <v>14</v>
      </c>
      <c r="B21" s="115">
        <v>30</v>
      </c>
      <c r="C21" s="165" t="str">
        <f>VLOOKUP(B21,Startlist!B:F,2,FALSE)</f>
        <v>MV4</v>
      </c>
      <c r="D21" s="166" t="str">
        <f>CONCATENATE(VLOOKUP(B21,Startlist!B:H,3,FALSE)," / ",VLOOKUP(B21,Startlist!B:H,4,FALSE))</f>
        <v>David Sultanjants / Siim Oja</v>
      </c>
      <c r="E21" s="167" t="str">
        <f>VLOOKUP(B21,Startlist!B:F,5,FALSE)</f>
        <v>EST</v>
      </c>
      <c r="F21" s="166" t="str">
        <f>VLOOKUP(B21,Startlist!B:H,7,FALSE)</f>
        <v>Citroen DS3</v>
      </c>
      <c r="G21" s="166" t="str">
        <f>VLOOKUP(B21,Startlist!B:H,6,FALSE)</f>
        <v>MS RACING</v>
      </c>
      <c r="H21" s="168" t="str">
        <f>VLOOKUP(B21,Results!B:O,14,FALSE)</f>
        <v> 1:04.12,9</v>
      </c>
      <c r="I21" s="214"/>
    </row>
    <row r="22" spans="1:9" ht="15" customHeight="1">
      <c r="A22" s="164">
        <f t="shared" si="0"/>
        <v>15</v>
      </c>
      <c r="B22" s="115">
        <v>38</v>
      </c>
      <c r="C22" s="165" t="str">
        <f>VLOOKUP(B22,Startlist!B:F,2,FALSE)</f>
        <v>MV2</v>
      </c>
      <c r="D22" s="166" t="str">
        <f>CONCATENATE(VLOOKUP(B22,Startlist!B:H,3,FALSE)," / ",VLOOKUP(B22,Startlist!B:H,4,FALSE))</f>
        <v>Yuri Sidorenko / Sergei Larens</v>
      </c>
      <c r="E22" s="167" t="str">
        <f>VLOOKUP(B22,Startlist!B:F,5,FALSE)</f>
        <v>RUS / EST</v>
      </c>
      <c r="F22" s="166" t="str">
        <f>VLOOKUP(B22,Startlist!B:H,7,FALSE)</f>
        <v>Mitsubishi Lancer Evo 9</v>
      </c>
      <c r="G22" s="166" t="str">
        <f>VLOOKUP(B22,Startlist!B:H,6,FALSE)</f>
        <v>BLISS RALLY</v>
      </c>
      <c r="H22" s="168" t="str">
        <f>VLOOKUP(B22,Results!B:O,14,FALSE)</f>
        <v> 1:04.14,7</v>
      </c>
      <c r="I22" s="214"/>
    </row>
    <row r="23" spans="1:9" ht="15" customHeight="1">
      <c r="A23" s="164">
        <f t="shared" si="0"/>
        <v>16</v>
      </c>
      <c r="B23" s="115">
        <v>41</v>
      </c>
      <c r="C23" s="165" t="str">
        <f>VLOOKUP(B23,Startlist!B:F,2,FALSE)</f>
        <v>MV7</v>
      </c>
      <c r="D23" s="166" t="str">
        <f>CONCATENATE(VLOOKUP(B23,Startlist!B:H,3,FALSE)," / ",VLOOKUP(B23,Startlist!B:H,4,FALSE))</f>
        <v>Mario Jürimäe / Rauno Rohtmets</v>
      </c>
      <c r="E23" s="167" t="str">
        <f>VLOOKUP(B23,Startlist!B:F,5,FALSE)</f>
        <v>EST</v>
      </c>
      <c r="F23" s="166" t="str">
        <f>VLOOKUP(B23,Startlist!B:H,7,FALSE)</f>
        <v>BMW M3</v>
      </c>
      <c r="G23" s="166" t="str">
        <f>VLOOKUP(B23,Startlist!B:H,6,FALSE)</f>
        <v>CUEKS RACING</v>
      </c>
      <c r="H23" s="168" t="str">
        <f>VLOOKUP(B23,Results!B:O,14,FALSE)</f>
        <v> 1:04.23,7</v>
      </c>
      <c r="I23" s="214"/>
    </row>
    <row r="24" spans="1:9" ht="15" customHeight="1">
      <c r="A24" s="164">
        <f t="shared" si="0"/>
        <v>17</v>
      </c>
      <c r="B24" s="115">
        <v>200</v>
      </c>
      <c r="C24" s="165" t="str">
        <f>VLOOKUP(B24,Startlist!B:F,2,FALSE)</f>
        <v>MV3</v>
      </c>
      <c r="D24" s="166" t="str">
        <f>CONCATENATE(VLOOKUP(B24,Startlist!B:H,3,FALSE)," / ",VLOOKUP(B24,Startlist!B:H,4,FALSE))</f>
        <v>Karl Tarrend / Mirko Kaunis</v>
      </c>
      <c r="E24" s="167" t="str">
        <f>VLOOKUP(B24,Startlist!B:F,5,FALSE)</f>
        <v>EST</v>
      </c>
      <c r="F24" s="166" t="str">
        <f>VLOOKUP(B24,Startlist!B:H,7,FALSE)</f>
        <v>Citroen C2 R2</v>
      </c>
      <c r="G24" s="166" t="str">
        <f>VLOOKUP(B24,Startlist!B:H,6,FALSE)</f>
        <v>ASRT RALLY TEAM</v>
      </c>
      <c r="H24" s="168" t="str">
        <f>VLOOKUP(B24,Results!B:O,14,FALSE)</f>
        <v> 1:05.06,8</v>
      </c>
      <c r="I24" s="214"/>
    </row>
    <row r="25" spans="1:9" ht="15" customHeight="1">
      <c r="A25" s="164">
        <f t="shared" si="0"/>
        <v>18</v>
      </c>
      <c r="B25" s="115">
        <v>65</v>
      </c>
      <c r="C25" s="165" t="str">
        <f>VLOOKUP(B25,Startlist!B:F,2,FALSE)</f>
        <v>MV7</v>
      </c>
      <c r="D25" s="166" t="str">
        <f>CONCATENATE(VLOOKUP(B25,Startlist!B:H,3,FALSE)," / ",VLOOKUP(B25,Startlist!B:H,4,FALSE))</f>
        <v>Marko Ringenberg / Allar Heina</v>
      </c>
      <c r="E25" s="167" t="str">
        <f>VLOOKUP(B25,Startlist!B:F,5,FALSE)</f>
        <v>EST</v>
      </c>
      <c r="F25" s="166" t="str">
        <f>VLOOKUP(B25,Startlist!B:H,7,FALSE)</f>
        <v>BMW M3</v>
      </c>
      <c r="G25" s="166" t="str">
        <f>VLOOKUP(B25,Startlist!B:H,6,FALSE)</f>
        <v>ECOM MOTORSPORT</v>
      </c>
      <c r="H25" s="168" t="str">
        <f>VLOOKUP(B25,Results!B:O,14,FALSE)</f>
        <v> 1:05.07,7</v>
      </c>
      <c r="I25" s="214"/>
    </row>
    <row r="26" spans="1:9" ht="15" customHeight="1">
      <c r="A26" s="164">
        <f t="shared" si="0"/>
        <v>19</v>
      </c>
      <c r="B26" s="115">
        <v>35</v>
      </c>
      <c r="C26" s="165" t="str">
        <f>VLOOKUP(B26,Startlist!B:F,2,FALSE)</f>
        <v>MV8</v>
      </c>
      <c r="D26" s="166" t="str">
        <f>CONCATENATE(VLOOKUP(B26,Startlist!B:H,3,FALSE)," / ",VLOOKUP(B26,Startlist!B:H,4,FALSE))</f>
        <v>Anre Saks / Rainer Maasik</v>
      </c>
      <c r="E26" s="167" t="str">
        <f>VLOOKUP(B26,Startlist!B:F,5,FALSE)</f>
        <v>EST</v>
      </c>
      <c r="F26" s="166" t="str">
        <f>VLOOKUP(B26,Startlist!B:H,7,FALSE)</f>
        <v>Mitsubishi Lancer Evo 7</v>
      </c>
      <c r="G26" s="166" t="str">
        <f>VLOOKUP(B26,Startlist!B:H,6,FALSE)</f>
        <v>LEDRENT RALLY TEAM</v>
      </c>
      <c r="H26" s="168" t="str">
        <f>VLOOKUP(B26,Results!B:O,14,FALSE)</f>
        <v> 1:05.15,2</v>
      </c>
      <c r="I26" s="214"/>
    </row>
    <row r="27" spans="1:9" ht="15" customHeight="1">
      <c r="A27" s="164">
        <f t="shared" si="0"/>
        <v>20</v>
      </c>
      <c r="B27" s="115">
        <v>46</v>
      </c>
      <c r="C27" s="165" t="str">
        <f>VLOOKUP(B27,Startlist!B:F,2,FALSE)</f>
        <v>MV2</v>
      </c>
      <c r="D27" s="166" t="str">
        <f>CONCATENATE(VLOOKUP(B27,Startlist!B:H,3,FALSE)," / ",VLOOKUP(B27,Startlist!B:H,4,FALSE))</f>
        <v>Denis Levyatov / Maria Uger</v>
      </c>
      <c r="E27" s="167" t="str">
        <f>VLOOKUP(B27,Startlist!B:F,5,FALSE)</f>
        <v>RUS / ISR</v>
      </c>
      <c r="F27" s="166" t="str">
        <f>VLOOKUP(B27,Startlist!B:H,7,FALSE)</f>
        <v>Mitsubishi Lancer Evo 10</v>
      </c>
      <c r="G27" s="166" t="str">
        <f>VLOOKUP(B27,Startlist!B:H,6,FALSE)</f>
        <v>CONE FOREST RALLY TEAM</v>
      </c>
      <c r="H27" s="168" t="str">
        <f>VLOOKUP(B27,Results!B:O,14,FALSE)</f>
        <v> 1:05.39,0</v>
      </c>
      <c r="I27" s="214"/>
    </row>
    <row r="28" spans="1:9" ht="15" customHeight="1">
      <c r="A28" s="164">
        <f t="shared" si="0"/>
        <v>21</v>
      </c>
      <c r="B28" s="115">
        <v>52</v>
      </c>
      <c r="C28" s="165" t="str">
        <f>VLOOKUP(B28,Startlist!B:F,2,FALSE)</f>
        <v>MV6</v>
      </c>
      <c r="D28" s="166" t="str">
        <f>CONCATENATE(VLOOKUP(B28,Startlist!B:H,3,FALSE)," / ",VLOOKUP(B28,Startlist!B:H,4,FALSE))</f>
        <v>Mait Madik / Toomas Tauk</v>
      </c>
      <c r="E28" s="167" t="str">
        <f>VLOOKUP(B28,Startlist!B:F,5,FALSE)</f>
        <v>EST</v>
      </c>
      <c r="F28" s="166" t="str">
        <f>VLOOKUP(B28,Startlist!B:H,7,FALSE)</f>
        <v>Honda Civic Type-R</v>
      </c>
      <c r="G28" s="166" t="str">
        <f>VLOOKUP(B28,Startlist!B:H,6,FALSE)</f>
        <v>CUEKS RACING</v>
      </c>
      <c r="H28" s="168" t="str">
        <f>VLOOKUP(B28,Results!B:O,14,FALSE)</f>
        <v> 1:05.48,8</v>
      </c>
      <c r="I28" s="214"/>
    </row>
    <row r="29" spans="1:9" ht="15" customHeight="1">
      <c r="A29" s="164">
        <f t="shared" si="0"/>
        <v>22</v>
      </c>
      <c r="B29" s="115">
        <v>130</v>
      </c>
      <c r="C29" s="165" t="str">
        <f>VLOOKUP(B29,Startlist!B:F,2,FALSE)</f>
        <v>MV6</v>
      </c>
      <c r="D29" s="166" t="str">
        <f>CONCATENATE(VLOOKUP(B29,Startlist!B:H,3,FALSE)," / ",VLOOKUP(B29,Startlist!B:H,4,FALSE))</f>
        <v>Silver Sōmer / Gert Virves</v>
      </c>
      <c r="E29" s="167" t="str">
        <f>VLOOKUP(B29,Startlist!B:F,5,FALSE)</f>
        <v>EST</v>
      </c>
      <c r="F29" s="166" t="str">
        <f>VLOOKUP(B29,Startlist!B:H,7,FALSE)</f>
        <v>Opel Astra</v>
      </c>
      <c r="G29" s="166" t="str">
        <f>VLOOKUP(B29,Startlist!B:H,6,FALSE)</f>
        <v>ECOM MOTORSPORT</v>
      </c>
      <c r="H29" s="168" t="str">
        <f>VLOOKUP(B29,Results!B:O,14,FALSE)</f>
        <v> 1:05.49,1</v>
      </c>
      <c r="I29" s="214"/>
    </row>
    <row r="30" spans="1:9" ht="15" customHeight="1">
      <c r="A30" s="164">
        <f t="shared" si="0"/>
        <v>23</v>
      </c>
      <c r="B30" s="115">
        <v>58</v>
      </c>
      <c r="C30" s="165" t="str">
        <f>VLOOKUP(B30,Startlist!B:F,2,FALSE)</f>
        <v>MV8</v>
      </c>
      <c r="D30" s="166" t="str">
        <f>CONCATENATE(VLOOKUP(B30,Startlist!B:H,3,FALSE)," / ",VLOOKUP(B30,Startlist!B:H,4,FALSE))</f>
        <v>Vadim Kuznetsov / Roman Kapustin</v>
      </c>
      <c r="E30" s="167" t="str">
        <f>VLOOKUP(B30,Startlist!B:F,5,FALSE)</f>
        <v>RUS</v>
      </c>
      <c r="F30" s="166" t="str">
        <f>VLOOKUP(B30,Startlist!B:H,7,FALSE)</f>
        <v>Mitsubishi Lancer Evo 8</v>
      </c>
      <c r="G30" s="166" t="str">
        <f>VLOOKUP(B30,Startlist!B:H,6,FALSE)</f>
        <v>TIKKRI MOTORSPORT</v>
      </c>
      <c r="H30" s="168" t="str">
        <f>VLOOKUP(B30,Results!B:O,14,FALSE)</f>
        <v> 1:05.57,2</v>
      </c>
      <c r="I30" s="214"/>
    </row>
    <row r="31" spans="1:9" ht="15" customHeight="1">
      <c r="A31" s="164">
        <f t="shared" si="0"/>
        <v>24</v>
      </c>
      <c r="B31" s="115">
        <v>75</v>
      </c>
      <c r="C31" s="165" t="str">
        <f>VLOOKUP(B31,Startlist!B:F,2,FALSE)</f>
        <v>MV6</v>
      </c>
      <c r="D31" s="166" t="str">
        <f>CONCATENATE(VLOOKUP(B31,Startlist!B:H,3,FALSE)," / ",VLOOKUP(B31,Startlist!B:H,4,FALSE))</f>
        <v>Rando Turja / Ain Sepp</v>
      </c>
      <c r="E31" s="167" t="str">
        <f>VLOOKUP(B31,Startlist!B:F,5,FALSE)</f>
        <v>EST</v>
      </c>
      <c r="F31" s="166" t="str">
        <f>VLOOKUP(B31,Startlist!B:H,7,FALSE)</f>
        <v>Lada VFTS</v>
      </c>
      <c r="G31" s="166" t="str">
        <f>VLOOKUP(B31,Startlist!B:H,6,FALSE)</f>
        <v>SAR-TECH MOTORSPORT</v>
      </c>
      <c r="H31" s="168" t="str">
        <f>VLOOKUP(B31,Results!B:O,14,FALSE)</f>
        <v> 1:06.21,8</v>
      </c>
      <c r="I31" s="214"/>
    </row>
    <row r="32" spans="1:9" ht="15" customHeight="1">
      <c r="A32" s="164">
        <f t="shared" si="0"/>
        <v>25</v>
      </c>
      <c r="B32" s="115">
        <v>40</v>
      </c>
      <c r="C32" s="165" t="str">
        <f>VLOOKUP(B32,Startlist!B:F,2,FALSE)</f>
        <v>MV7</v>
      </c>
      <c r="D32" s="166" t="str">
        <f>CONCATENATE(VLOOKUP(B32,Startlist!B:H,3,FALSE)," / ",VLOOKUP(B32,Startlist!B:H,4,FALSE))</f>
        <v>Madis Vanaselja / Jaanus Hōbemägi</v>
      </c>
      <c r="E32" s="167" t="str">
        <f>VLOOKUP(B32,Startlist!B:F,5,FALSE)</f>
        <v>EST</v>
      </c>
      <c r="F32" s="166" t="str">
        <f>VLOOKUP(B32,Startlist!B:H,7,FALSE)</f>
        <v>BMW M3</v>
      </c>
      <c r="G32" s="166" t="str">
        <f>VLOOKUP(B32,Startlist!B:H,6,FALSE)</f>
        <v>MS RACING</v>
      </c>
      <c r="H32" s="168" t="str">
        <f>VLOOKUP(B32,Results!B:O,14,FALSE)</f>
        <v> 1:06.34,4</v>
      </c>
      <c r="I32" s="214"/>
    </row>
    <row r="33" spans="1:9" ht="15" customHeight="1">
      <c r="A33" s="164">
        <f t="shared" si="0"/>
        <v>26</v>
      </c>
      <c r="B33" s="115">
        <v>74</v>
      </c>
      <c r="C33" s="165" t="str">
        <f>VLOOKUP(B33,Startlist!B:F,2,FALSE)</f>
        <v>MV5</v>
      </c>
      <c r="D33" s="166" t="str">
        <f>CONCATENATE(VLOOKUP(B33,Startlist!B:H,3,FALSE)," / ",VLOOKUP(B33,Startlist!B:H,4,FALSE))</f>
        <v>Janar Tänak / Janno Õunpuu</v>
      </c>
      <c r="E33" s="167" t="str">
        <f>VLOOKUP(B33,Startlist!B:F,5,FALSE)</f>
        <v>EST</v>
      </c>
      <c r="F33" s="166" t="str">
        <f>VLOOKUP(B33,Startlist!B:H,7,FALSE)</f>
        <v>Lada S1600</v>
      </c>
      <c r="G33" s="166" t="str">
        <f>VLOOKUP(B33,Startlist!B:H,6,FALSE)</f>
        <v>OT RACING</v>
      </c>
      <c r="H33" s="168" t="str">
        <f>VLOOKUP(B33,Results!B:O,14,FALSE)</f>
        <v> 1:06.35,5</v>
      </c>
      <c r="I33" s="214"/>
    </row>
    <row r="34" spans="1:9" ht="15" customHeight="1">
      <c r="A34" s="164">
        <f t="shared" si="0"/>
        <v>27</v>
      </c>
      <c r="B34" s="115">
        <v>20</v>
      </c>
      <c r="C34" s="165" t="str">
        <f>VLOOKUP(B34,Startlist!B:F,2,FALSE)</f>
        <v>MV7</v>
      </c>
      <c r="D34" s="166" t="str">
        <f>CONCATENATE(VLOOKUP(B34,Startlist!B:H,3,FALSE)," / ",VLOOKUP(B34,Startlist!B:H,4,FALSE))</f>
        <v>Timmu Kōrge / Kaido Kaubi</v>
      </c>
      <c r="E34" s="167" t="str">
        <f>VLOOKUP(B34,Startlist!B:F,5,FALSE)</f>
        <v>EST</v>
      </c>
      <c r="F34" s="166" t="str">
        <f>VLOOKUP(B34,Startlist!B:H,7,FALSE)</f>
        <v>BMW M3</v>
      </c>
      <c r="G34" s="166" t="str">
        <f>VLOOKUP(B34,Startlist!B:H,6,FALSE)</f>
        <v>SAR-TECH MOTORSPORT</v>
      </c>
      <c r="H34" s="168" t="str">
        <f>VLOOKUP(B34,Results!B:O,14,FALSE)</f>
        <v> 1:06.36,4</v>
      </c>
      <c r="I34" s="214"/>
    </row>
    <row r="35" spans="1:9" ht="15" customHeight="1">
      <c r="A35" s="164">
        <f t="shared" si="0"/>
        <v>28</v>
      </c>
      <c r="B35" s="115">
        <v>11</v>
      </c>
      <c r="C35" s="165" t="str">
        <f>VLOOKUP(B35,Startlist!B:F,2,FALSE)</f>
        <v>MV2</v>
      </c>
      <c r="D35" s="166" t="str">
        <f>CONCATENATE(VLOOKUP(B35,Startlist!B:H,3,FALSE)," / ",VLOOKUP(B35,Startlist!B:H,4,FALSE))</f>
        <v>Mait Maarend / Mihkel Kapp</v>
      </c>
      <c r="E35" s="167" t="str">
        <f>VLOOKUP(B35,Startlist!B:F,5,FALSE)</f>
        <v>EST</v>
      </c>
      <c r="F35" s="166" t="str">
        <f>VLOOKUP(B35,Startlist!B:H,7,FALSE)</f>
        <v>Mitsubishi Lancer Evo 10</v>
      </c>
      <c r="G35" s="166" t="str">
        <f>VLOOKUP(B35,Startlist!B:H,6,FALSE)</f>
        <v>MIHKEL KAPP</v>
      </c>
      <c r="H35" s="168" t="str">
        <f>VLOOKUP(B35,Results!B:O,14,FALSE)</f>
        <v> 1:06.37,5</v>
      </c>
      <c r="I35" s="214"/>
    </row>
    <row r="36" spans="1:9" ht="15" customHeight="1">
      <c r="A36" s="164">
        <f t="shared" si="0"/>
        <v>29</v>
      </c>
      <c r="B36" s="115">
        <v>102</v>
      </c>
      <c r="C36" s="165" t="str">
        <f>VLOOKUP(B36,Startlist!B:F,2,FALSE)</f>
        <v>MV5</v>
      </c>
      <c r="D36" s="166" t="str">
        <f>CONCATENATE(VLOOKUP(B36,Startlist!B:H,3,FALSE)," / ",VLOOKUP(B36,Startlist!B:H,4,FALSE))</f>
        <v>Kermo Laus / Kauri Pannas</v>
      </c>
      <c r="E36" s="167" t="str">
        <f>VLOOKUP(B36,Startlist!B:F,5,FALSE)</f>
        <v>EST</v>
      </c>
      <c r="F36" s="166" t="str">
        <f>VLOOKUP(B36,Startlist!B:H,7,FALSE)</f>
        <v>Nissan Sunny</v>
      </c>
      <c r="G36" s="166" t="str">
        <f>VLOOKUP(B36,Startlist!B:H,6,FALSE)</f>
        <v>SAR-TECH MOTORSPORT</v>
      </c>
      <c r="H36" s="168" t="str">
        <f>VLOOKUP(B36,Results!B:O,14,FALSE)</f>
        <v> 1:06.43,5</v>
      </c>
      <c r="I36" s="214"/>
    </row>
    <row r="37" spans="1:9" ht="15" customHeight="1">
      <c r="A37" s="164">
        <f t="shared" si="0"/>
        <v>30</v>
      </c>
      <c r="B37" s="115">
        <v>104</v>
      </c>
      <c r="C37" s="165" t="str">
        <f>VLOOKUP(B37,Startlist!B:F,2,FALSE)</f>
        <v>MV6</v>
      </c>
      <c r="D37" s="166" t="str">
        <f>CONCATENATE(VLOOKUP(B37,Startlist!B:H,3,FALSE)," / ",VLOOKUP(B37,Startlist!B:H,4,FALSE))</f>
        <v>Mart Kask / Jörgen Pukk</v>
      </c>
      <c r="E37" s="167" t="str">
        <f>VLOOKUP(B37,Startlist!B:F,5,FALSE)</f>
        <v>EST</v>
      </c>
      <c r="F37" s="166" t="str">
        <f>VLOOKUP(B37,Startlist!B:H,7,FALSE)</f>
        <v>BMW 318is</v>
      </c>
      <c r="G37" s="166" t="str">
        <f>VLOOKUP(B37,Startlist!B:H,6,FALSE)</f>
        <v>LAITSERALLYPARK</v>
      </c>
      <c r="H37" s="168" t="str">
        <f>VLOOKUP(B37,Results!B:O,14,FALSE)</f>
        <v> 1:07.14,0</v>
      </c>
      <c r="I37" s="214"/>
    </row>
    <row r="38" spans="1:9" ht="15" customHeight="1">
      <c r="A38" s="164">
        <f t="shared" si="0"/>
        <v>31</v>
      </c>
      <c r="B38" s="115">
        <v>87</v>
      </c>
      <c r="C38" s="165" t="str">
        <f>VLOOKUP(B38,Startlist!B:F,2,FALSE)</f>
        <v>MV6</v>
      </c>
      <c r="D38" s="166" t="str">
        <f>CONCATENATE(VLOOKUP(B38,Startlist!B:H,3,FALSE)," / ",VLOOKUP(B38,Startlist!B:H,4,FALSE))</f>
        <v>Edgars Balodis / Inese Akmentina</v>
      </c>
      <c r="E38" s="167" t="str">
        <f>VLOOKUP(B38,Startlist!B:F,5,FALSE)</f>
        <v>LAT</v>
      </c>
      <c r="F38" s="166" t="str">
        <f>VLOOKUP(B38,Startlist!B:H,7,FALSE)</f>
        <v>Honda Civic Type-R</v>
      </c>
      <c r="G38" s="166" t="str">
        <f>VLOOKUP(B38,Startlist!B:H,6,FALSE)</f>
        <v>EDGARS BALODIS</v>
      </c>
      <c r="H38" s="168" t="str">
        <f>VLOOKUP(B38,Results!B:O,14,FALSE)</f>
        <v> 1:07.34,8</v>
      </c>
      <c r="I38" s="214"/>
    </row>
    <row r="39" spans="1:9" ht="15" customHeight="1">
      <c r="A39" s="164">
        <f t="shared" si="0"/>
        <v>32</v>
      </c>
      <c r="B39" s="115">
        <v>67</v>
      </c>
      <c r="C39" s="165" t="str">
        <f>VLOOKUP(B39,Startlist!B:F,2,FALSE)</f>
        <v>MV6</v>
      </c>
      <c r="D39" s="166" t="str">
        <f>CONCATENATE(VLOOKUP(B39,Startlist!B:H,3,FALSE)," / ",VLOOKUP(B39,Startlist!B:H,4,FALSE))</f>
        <v>Kristjan Sinik / Meelis Siidirätsep</v>
      </c>
      <c r="E39" s="167" t="str">
        <f>VLOOKUP(B39,Startlist!B:F,5,FALSE)</f>
        <v>EST</v>
      </c>
      <c r="F39" s="166" t="str">
        <f>VLOOKUP(B39,Startlist!B:H,7,FALSE)</f>
        <v>Nissan Sunny</v>
      </c>
      <c r="G39" s="166" t="str">
        <f>VLOOKUP(B39,Startlist!B:H,6,FALSE)</f>
        <v>ERKI SPORT</v>
      </c>
      <c r="H39" s="168" t="str">
        <f>VLOOKUP(B39,Results!B:O,14,FALSE)</f>
        <v> 1:07.42,9</v>
      </c>
      <c r="I39" s="214"/>
    </row>
    <row r="40" spans="1:9" ht="15" customHeight="1">
      <c r="A40" s="164">
        <f t="shared" si="0"/>
        <v>33</v>
      </c>
      <c r="B40" s="115">
        <v>26</v>
      </c>
      <c r="C40" s="165" t="str">
        <f>VLOOKUP(B40,Startlist!B:F,2,FALSE)</f>
        <v>MV8</v>
      </c>
      <c r="D40" s="166" t="str">
        <f>CONCATENATE(VLOOKUP(B40,Startlist!B:H,3,FALSE)," / ",VLOOKUP(B40,Startlist!B:H,4,FALSE))</f>
        <v>Aiko Aigro / Kermo Kärtmann</v>
      </c>
      <c r="E40" s="167" t="str">
        <f>VLOOKUP(B40,Startlist!B:F,5,FALSE)</f>
        <v>EST</v>
      </c>
      <c r="F40" s="166" t="str">
        <f>VLOOKUP(B40,Startlist!B:H,7,FALSE)</f>
        <v>Mitsubishi Lancer Evo 6</v>
      </c>
      <c r="G40" s="166" t="str">
        <f>VLOOKUP(B40,Startlist!B:H,6,FALSE)</f>
        <v>TIKKRI MOTORSPORT</v>
      </c>
      <c r="H40" s="168" t="str">
        <f>VLOOKUP(B40,Results!B:O,14,FALSE)</f>
        <v> 1:07.50,9</v>
      </c>
      <c r="I40" s="214"/>
    </row>
    <row r="41" spans="1:9" ht="15" customHeight="1">
      <c r="A41" s="164">
        <f t="shared" si="0"/>
        <v>34</v>
      </c>
      <c r="B41" s="115">
        <v>88</v>
      </c>
      <c r="C41" s="165" t="str">
        <f>VLOOKUP(B41,Startlist!B:F,2,FALSE)</f>
        <v>MV5</v>
      </c>
      <c r="D41" s="166" t="str">
        <f>CONCATENATE(VLOOKUP(B41,Startlist!B:H,3,FALSE)," / ",VLOOKUP(B41,Startlist!B:H,4,FALSE))</f>
        <v>Gert-Kaupo Kähr / Jan Pantalon</v>
      </c>
      <c r="E41" s="167" t="str">
        <f>VLOOKUP(B41,Startlist!B:F,5,FALSE)</f>
        <v>EST</v>
      </c>
      <c r="F41" s="166" t="str">
        <f>VLOOKUP(B41,Startlist!B:H,7,FALSE)</f>
        <v>Honda Civic</v>
      </c>
      <c r="G41" s="166" t="str">
        <f>VLOOKUP(B41,Startlist!B:H,6,FALSE)</f>
        <v>REINUP MOTORSPORT</v>
      </c>
      <c r="H41" s="168" t="str">
        <f>VLOOKUP(B41,Results!B:O,14,FALSE)</f>
        <v> 1:08.22,0</v>
      </c>
      <c r="I41" s="214"/>
    </row>
    <row r="42" spans="1:9" ht="15" customHeight="1">
      <c r="A42" s="164">
        <f t="shared" si="0"/>
        <v>35</v>
      </c>
      <c r="B42" s="115">
        <v>23</v>
      </c>
      <c r="C42" s="165" t="str">
        <f>VLOOKUP(B42,Startlist!B:F,2,FALSE)</f>
        <v>MV8</v>
      </c>
      <c r="D42" s="166" t="str">
        <f>CONCATENATE(VLOOKUP(B42,Startlist!B:H,3,FALSE)," / ",VLOOKUP(B42,Startlist!B:H,4,FALSE))</f>
        <v>Rünno Ubinhain / Carl Terras</v>
      </c>
      <c r="E42" s="167" t="str">
        <f>VLOOKUP(B42,Startlist!B:F,5,FALSE)</f>
        <v>EST</v>
      </c>
      <c r="F42" s="166" t="str">
        <f>VLOOKUP(B42,Startlist!B:H,7,FALSE)</f>
        <v>Subaru Impreza</v>
      </c>
      <c r="G42" s="166" t="str">
        <f>VLOOKUP(B42,Startlist!B:H,6,FALSE)</f>
        <v>CUEKS RACING</v>
      </c>
      <c r="H42" s="168" t="str">
        <f>VLOOKUP(B42,Results!B:O,14,FALSE)</f>
        <v> 1:08.39,9</v>
      </c>
      <c r="I42" s="214"/>
    </row>
    <row r="43" spans="1:9" ht="15" customHeight="1">
      <c r="A43" s="164">
        <f t="shared" si="0"/>
        <v>36</v>
      </c>
      <c r="B43" s="115">
        <v>109</v>
      </c>
      <c r="C43" s="165" t="str">
        <f>VLOOKUP(B43,Startlist!B:F,2,FALSE)</f>
        <v>MV6</v>
      </c>
      <c r="D43" s="166" t="str">
        <f>CONCATENATE(VLOOKUP(B43,Startlist!B:H,3,FALSE)," / ",VLOOKUP(B43,Startlist!B:H,4,FALSE))</f>
        <v>Peep Trave / Indrek Jōeäär</v>
      </c>
      <c r="E43" s="167" t="str">
        <f>VLOOKUP(B43,Startlist!B:F,5,FALSE)</f>
        <v>EST</v>
      </c>
      <c r="F43" s="166" t="str">
        <f>VLOOKUP(B43,Startlist!B:H,7,FALSE)</f>
        <v>Honda Civic Type-R</v>
      </c>
      <c r="G43" s="166" t="str">
        <f>VLOOKUP(B43,Startlist!B:H,6,FALSE)</f>
        <v>SAR-TECH MOTORSPORT</v>
      </c>
      <c r="H43" s="168" t="str">
        <f>VLOOKUP(B43,Results!B:O,14,FALSE)</f>
        <v> 1:09.01,7</v>
      </c>
      <c r="I43" s="214"/>
    </row>
    <row r="44" spans="1:9" ht="15" customHeight="1">
      <c r="A44" s="164">
        <f t="shared" si="0"/>
        <v>37</v>
      </c>
      <c r="B44" s="115">
        <v>103</v>
      </c>
      <c r="C44" s="165" t="str">
        <f>VLOOKUP(B44,Startlist!B:F,2,FALSE)</f>
        <v>MV4</v>
      </c>
      <c r="D44" s="166" t="str">
        <f>CONCATENATE(VLOOKUP(B44,Startlist!B:H,3,FALSE)," / ",VLOOKUP(B44,Startlist!B:H,4,FALSE))</f>
        <v>Georg Linnamäe / Oliver Tampuu</v>
      </c>
      <c r="E44" s="167" t="str">
        <f>VLOOKUP(B44,Startlist!B:F,5,FALSE)</f>
        <v>EST</v>
      </c>
      <c r="F44" s="166" t="str">
        <f>VLOOKUP(B44,Startlist!B:H,7,FALSE)</f>
        <v>Peugeot 208 R2</v>
      </c>
      <c r="G44" s="166" t="str">
        <f>VLOOKUP(B44,Startlist!B:H,6,FALSE)</f>
        <v>ALM MOTORSPORT</v>
      </c>
      <c r="H44" s="168" t="str">
        <f>VLOOKUP(B44,Results!B:O,14,FALSE)</f>
        <v> 1:09.18,8</v>
      </c>
      <c r="I44" s="214"/>
    </row>
    <row r="45" spans="1:9" ht="15" customHeight="1">
      <c r="A45" s="164">
        <f t="shared" si="0"/>
        <v>38</v>
      </c>
      <c r="B45" s="115">
        <v>94</v>
      </c>
      <c r="C45" s="165" t="str">
        <f>VLOOKUP(B45,Startlist!B:F,2,FALSE)</f>
        <v>MV6</v>
      </c>
      <c r="D45" s="166" t="str">
        <f>CONCATENATE(VLOOKUP(B45,Startlist!B:H,3,FALSE)," / ",VLOOKUP(B45,Startlist!B:H,4,FALSE))</f>
        <v>Martin Vatter / Oliver Peebo</v>
      </c>
      <c r="E45" s="167" t="str">
        <f>VLOOKUP(B45,Startlist!B:F,5,FALSE)</f>
        <v>EST</v>
      </c>
      <c r="F45" s="166" t="str">
        <f>VLOOKUP(B45,Startlist!B:H,7,FALSE)</f>
        <v>Honda Civic Type-R</v>
      </c>
      <c r="G45" s="166" t="str">
        <f>VLOOKUP(B45,Startlist!B:H,6,FALSE)</f>
        <v>TIKKRI MOTORSPORT</v>
      </c>
      <c r="H45" s="168" t="str">
        <f>VLOOKUP(B45,Results!B:O,14,FALSE)</f>
        <v> 1:09.31,6</v>
      </c>
      <c r="I45" s="214"/>
    </row>
    <row r="46" spans="1:9" ht="15" customHeight="1">
      <c r="A46" s="164">
        <f t="shared" si="0"/>
        <v>39</v>
      </c>
      <c r="B46" s="115">
        <v>96</v>
      </c>
      <c r="C46" s="165" t="str">
        <f>VLOOKUP(B46,Startlist!B:F,2,FALSE)</f>
        <v>MV6</v>
      </c>
      <c r="D46" s="166" t="str">
        <f>CONCATENATE(VLOOKUP(B46,Startlist!B:H,3,FALSE)," / ",VLOOKUP(B46,Startlist!B:H,4,FALSE))</f>
        <v>Kasper Koosa / Ronald Jürgenson</v>
      </c>
      <c r="E46" s="167" t="str">
        <f>VLOOKUP(B46,Startlist!B:F,5,FALSE)</f>
        <v>EST</v>
      </c>
      <c r="F46" s="166" t="str">
        <f>VLOOKUP(B46,Startlist!B:H,7,FALSE)</f>
        <v>Nissan Sunny</v>
      </c>
      <c r="G46" s="166" t="str">
        <f>VLOOKUP(B46,Startlist!B:H,6,FALSE)</f>
        <v>TIKKRI MOTORSPORT</v>
      </c>
      <c r="H46" s="168" t="str">
        <f>VLOOKUP(B46,Results!B:O,14,FALSE)</f>
        <v> 1:10.06,7</v>
      </c>
      <c r="I46" s="214"/>
    </row>
    <row r="47" spans="1:9" ht="15" customHeight="1">
      <c r="A47" s="164">
        <f t="shared" si="0"/>
        <v>40</v>
      </c>
      <c r="B47" s="115">
        <v>119</v>
      </c>
      <c r="C47" s="165" t="str">
        <f>VLOOKUP(B47,Startlist!B:F,2,FALSE)</f>
        <v>MV6</v>
      </c>
      <c r="D47" s="166" t="str">
        <f>CONCATENATE(VLOOKUP(B47,Startlist!B:H,3,FALSE)," / ",VLOOKUP(B47,Startlist!B:H,4,FALSE))</f>
        <v>Alar Tatrik / Lauri Õlli</v>
      </c>
      <c r="E47" s="167" t="str">
        <f>VLOOKUP(B47,Startlist!B:F,5,FALSE)</f>
        <v>EST</v>
      </c>
      <c r="F47" s="166" t="str">
        <f>VLOOKUP(B47,Startlist!B:H,7,FALSE)</f>
        <v>BMW 318ti Compact</v>
      </c>
      <c r="G47" s="166" t="str">
        <f>VLOOKUP(B47,Startlist!B:H,6,FALSE)</f>
        <v>PROREHV RALLY TEAM</v>
      </c>
      <c r="H47" s="168" t="str">
        <f>VLOOKUP(B47,Results!B:O,14,FALSE)</f>
        <v> 1:10.34,4</v>
      </c>
      <c r="I47" s="214"/>
    </row>
    <row r="48" spans="1:9" ht="15" customHeight="1">
      <c r="A48" s="164">
        <f t="shared" si="0"/>
        <v>41</v>
      </c>
      <c r="B48" s="115">
        <v>129</v>
      </c>
      <c r="C48" s="165" t="str">
        <f>VLOOKUP(B48,Startlist!B:F,2,FALSE)</f>
        <v>MV5</v>
      </c>
      <c r="D48" s="166" t="str">
        <f>CONCATENATE(VLOOKUP(B48,Startlist!B:H,3,FALSE)," / ",VLOOKUP(B48,Startlist!B:H,4,FALSE))</f>
        <v>Lauri Peegel / Anders Tammel</v>
      </c>
      <c r="E48" s="167" t="str">
        <f>VLOOKUP(B48,Startlist!B:F,5,FALSE)</f>
        <v>EST</v>
      </c>
      <c r="F48" s="166" t="str">
        <f>VLOOKUP(B48,Startlist!B:H,7,FALSE)</f>
        <v>Honda Civic</v>
      </c>
      <c r="G48" s="166" t="str">
        <f>VLOOKUP(B48,Startlist!B:H,6,FALSE)</f>
        <v>SAR-TECH MOTORSPORT</v>
      </c>
      <c r="H48" s="168" t="str">
        <f>VLOOKUP(B48,Results!B:O,14,FALSE)</f>
        <v> 1:10.49,6</v>
      </c>
      <c r="I48" s="214"/>
    </row>
    <row r="49" spans="1:9" ht="15" customHeight="1">
      <c r="A49" s="164">
        <f t="shared" si="0"/>
        <v>42</v>
      </c>
      <c r="B49" s="115">
        <v>111</v>
      </c>
      <c r="C49" s="165" t="str">
        <f>VLOOKUP(B49,Startlist!B:F,2,FALSE)</f>
        <v>MV5</v>
      </c>
      <c r="D49" s="166" t="str">
        <f>CONCATENATE(VLOOKUP(B49,Startlist!B:H,3,FALSE)," / ",VLOOKUP(B49,Startlist!B:H,4,FALSE))</f>
        <v>Raigo Vilbiks / Silver Siivelt</v>
      </c>
      <c r="E49" s="167" t="str">
        <f>VLOOKUP(B49,Startlist!B:F,5,FALSE)</f>
        <v>EST</v>
      </c>
      <c r="F49" s="166" t="str">
        <f>VLOOKUP(B49,Startlist!B:H,7,FALSE)</f>
        <v>Lada Samara</v>
      </c>
      <c r="G49" s="166" t="str">
        <f>VLOOKUP(B49,Startlist!B:H,6,FALSE)</f>
        <v>ECOM MOTORSPORT</v>
      </c>
      <c r="H49" s="168" t="str">
        <f>VLOOKUP(B49,Results!B:O,14,FALSE)</f>
        <v> 1:10.57,4</v>
      </c>
      <c r="I49" s="214"/>
    </row>
    <row r="50" spans="1:9" ht="15" customHeight="1">
      <c r="A50" s="164">
        <f t="shared" si="0"/>
        <v>43</v>
      </c>
      <c r="B50" s="115">
        <v>121</v>
      </c>
      <c r="C50" s="165" t="str">
        <f>VLOOKUP(B50,Startlist!B:F,2,FALSE)</f>
        <v>MV7</v>
      </c>
      <c r="D50" s="166" t="str">
        <f>CONCATENATE(VLOOKUP(B50,Startlist!B:H,3,FALSE)," / ",VLOOKUP(B50,Startlist!B:H,4,FALSE))</f>
        <v>Peeter Kaibald / Jarmo Liivak</v>
      </c>
      <c r="E50" s="167" t="str">
        <f>VLOOKUP(B50,Startlist!B:F,5,FALSE)</f>
        <v>EST</v>
      </c>
      <c r="F50" s="166" t="str">
        <f>VLOOKUP(B50,Startlist!B:H,7,FALSE)</f>
        <v>BMW M3</v>
      </c>
      <c r="G50" s="166" t="str">
        <f>VLOOKUP(B50,Startlist!B:H,6,FALSE)</f>
        <v>ECOM MOTORSPORT</v>
      </c>
      <c r="H50" s="168" t="str">
        <f>VLOOKUP(B50,Results!B:O,14,FALSE)</f>
        <v> 1:12.18,9</v>
      </c>
      <c r="I50" s="214"/>
    </row>
    <row r="51" spans="1:9" ht="15" customHeight="1">
      <c r="A51" s="164">
        <f>A50+1</f>
        <v>44</v>
      </c>
      <c r="B51" s="115">
        <v>124</v>
      </c>
      <c r="C51" s="165" t="str">
        <f>VLOOKUP(B51,Startlist!B:F,2,FALSE)</f>
        <v>MV6</v>
      </c>
      <c r="D51" s="166" t="str">
        <f>CONCATENATE(VLOOKUP(B51,Startlist!B:H,3,FALSE)," / ",VLOOKUP(B51,Startlist!B:H,4,FALSE))</f>
        <v>Vello Tiitus / Sven Andevei</v>
      </c>
      <c r="E51" s="167" t="str">
        <f>VLOOKUP(B51,Startlist!B:F,5,FALSE)</f>
        <v>EST</v>
      </c>
      <c r="F51" s="166" t="str">
        <f>VLOOKUP(B51,Startlist!B:H,7,FALSE)</f>
        <v>Mitsubishi Colt</v>
      </c>
      <c r="G51" s="166" t="str">
        <f>VLOOKUP(B51,Startlist!B:H,6,FALSE)</f>
        <v>EHMOFIX RALLY TEAM</v>
      </c>
      <c r="H51" s="168" t="str">
        <f>VLOOKUP(B51,Results!B:O,14,FALSE)</f>
        <v> 1:12.26,1</v>
      </c>
      <c r="I51" s="214"/>
    </row>
    <row r="52" spans="1:9" ht="15" customHeight="1">
      <c r="A52" s="164">
        <f>A51+1</f>
        <v>45</v>
      </c>
      <c r="B52" s="115">
        <v>128</v>
      </c>
      <c r="C52" s="165" t="str">
        <f>VLOOKUP(B52,Startlist!B:F,2,FALSE)</f>
        <v>MV5</v>
      </c>
      <c r="D52" s="166" t="str">
        <f>CONCATENATE(VLOOKUP(B52,Startlist!B:H,3,FALSE)," / ",VLOOKUP(B52,Startlist!B:H,4,FALSE))</f>
        <v>Alari Sillaste / Arvo Liimann</v>
      </c>
      <c r="E52" s="167" t="str">
        <f>VLOOKUP(B52,Startlist!B:F,5,FALSE)</f>
        <v>EST</v>
      </c>
      <c r="F52" s="166" t="str">
        <f>VLOOKUP(B52,Startlist!B:H,7,FALSE)</f>
        <v>AZLK 2140</v>
      </c>
      <c r="G52" s="166" t="str">
        <f>VLOOKUP(B52,Startlist!B:H,6,FALSE)</f>
        <v>GAZ RALLIKLUBI</v>
      </c>
      <c r="H52" s="168" t="str">
        <f>VLOOKUP(B52,Results!B:O,14,FALSE)</f>
        <v> 1:13.15,5</v>
      </c>
      <c r="I52" s="214"/>
    </row>
    <row r="53" spans="1:9" ht="15" customHeight="1">
      <c r="A53" s="164">
        <f aca="true" t="shared" si="1" ref="A53:A66">A52+1</f>
        <v>46</v>
      </c>
      <c r="B53" s="115">
        <v>137</v>
      </c>
      <c r="C53" s="165" t="str">
        <f>VLOOKUP(B53,Startlist!B:F,2,FALSE)</f>
        <v>MV9</v>
      </c>
      <c r="D53" s="166" t="str">
        <f>CONCATENATE(VLOOKUP(B53,Startlist!B:H,3,FALSE)," / ",VLOOKUP(B53,Startlist!B:H,4,FALSE))</f>
        <v>Rainer Tuberik / Tauri Taevas</v>
      </c>
      <c r="E53" s="167" t="str">
        <f>VLOOKUP(B53,Startlist!B:F,5,FALSE)</f>
        <v>EST</v>
      </c>
      <c r="F53" s="166" t="str">
        <f>VLOOKUP(B53,Startlist!B:H,7,FALSE)</f>
        <v>Gaz 51</v>
      </c>
      <c r="G53" s="166" t="str">
        <f>VLOOKUP(B53,Startlist!B:H,6,FALSE)</f>
        <v>GAZ RALLIKLUBI</v>
      </c>
      <c r="H53" s="168" t="str">
        <f>VLOOKUP(B53,Results!B:O,14,FALSE)</f>
        <v> 1:16.47,8</v>
      </c>
      <c r="I53" s="214"/>
    </row>
    <row r="54" spans="1:9" ht="15" customHeight="1">
      <c r="A54" s="164">
        <f t="shared" si="1"/>
        <v>47</v>
      </c>
      <c r="B54" s="115">
        <v>142</v>
      </c>
      <c r="C54" s="165" t="str">
        <f>VLOOKUP(B54,Startlist!B:F,2,FALSE)</f>
        <v>MV9</v>
      </c>
      <c r="D54" s="166" t="str">
        <f>CONCATENATE(VLOOKUP(B54,Startlist!B:H,3,FALSE)," / ",VLOOKUP(B54,Startlist!B:H,4,FALSE))</f>
        <v>Meelis Hirsnik / Kaido Oru</v>
      </c>
      <c r="E54" s="167" t="str">
        <f>VLOOKUP(B54,Startlist!B:F,5,FALSE)</f>
        <v>EST</v>
      </c>
      <c r="F54" s="166" t="str">
        <f>VLOOKUP(B54,Startlist!B:H,7,FALSE)</f>
        <v>Gaz 51</v>
      </c>
      <c r="G54" s="166" t="str">
        <f>VLOOKUP(B54,Startlist!B:H,6,FALSE)</f>
        <v>PROREHV RALLY TEAM</v>
      </c>
      <c r="H54" s="168" t="str">
        <f>VLOOKUP(B54,Results!B:O,14,FALSE)</f>
        <v> 1:17.04,5</v>
      </c>
      <c r="I54" s="214"/>
    </row>
    <row r="55" spans="1:9" ht="15" customHeight="1">
      <c r="A55" s="164">
        <f t="shared" si="1"/>
        <v>48</v>
      </c>
      <c r="B55" s="115">
        <v>132</v>
      </c>
      <c r="C55" s="165" t="str">
        <f>VLOOKUP(B55,Startlist!B:F,2,FALSE)</f>
        <v>MV5</v>
      </c>
      <c r="D55" s="166" t="str">
        <f>CONCATENATE(VLOOKUP(B55,Startlist!B:H,3,FALSE)," / ",VLOOKUP(B55,Startlist!B:H,4,FALSE))</f>
        <v>Mait Mättik / Kristjan Len</v>
      </c>
      <c r="E55" s="167" t="str">
        <f>VLOOKUP(B55,Startlist!B:F,5,FALSE)</f>
        <v>EST</v>
      </c>
      <c r="F55" s="166" t="str">
        <f>VLOOKUP(B55,Startlist!B:H,7,FALSE)</f>
        <v>Vaz 2107</v>
      </c>
      <c r="G55" s="166" t="str">
        <f>VLOOKUP(B55,Startlist!B:H,6,FALSE)</f>
        <v>SK VILLU</v>
      </c>
      <c r="H55" s="168" t="str">
        <f>VLOOKUP(B55,Results!B:O,14,FALSE)</f>
        <v> 1:17.19,5</v>
      </c>
      <c r="I55" s="214"/>
    </row>
    <row r="56" spans="1:9" ht="15" customHeight="1">
      <c r="A56" s="164">
        <f t="shared" si="1"/>
        <v>49</v>
      </c>
      <c r="B56" s="115">
        <v>141</v>
      </c>
      <c r="C56" s="165" t="str">
        <f>VLOOKUP(B56,Startlist!B:F,2,FALSE)</f>
        <v>MV9</v>
      </c>
      <c r="D56" s="166" t="str">
        <f>CONCATENATE(VLOOKUP(B56,Startlist!B:H,3,FALSE)," / ",VLOOKUP(B56,Startlist!B:H,4,FALSE))</f>
        <v>Jüri Lindmets / Nele Helü</v>
      </c>
      <c r="E56" s="167" t="str">
        <f>VLOOKUP(B56,Startlist!B:F,5,FALSE)</f>
        <v>EST</v>
      </c>
      <c r="F56" s="166" t="str">
        <f>VLOOKUP(B56,Startlist!B:H,7,FALSE)</f>
        <v>Gaz 51</v>
      </c>
      <c r="G56" s="166" t="str">
        <f>VLOOKUP(B56,Startlist!B:H,6,FALSE)</f>
        <v>EHMOFIX RALLY TEAM</v>
      </c>
      <c r="H56" s="168" t="str">
        <f>VLOOKUP(B56,Results!B:O,14,FALSE)</f>
        <v> 1:17.24,8</v>
      </c>
      <c r="I56" s="214"/>
    </row>
    <row r="57" spans="1:9" ht="15" customHeight="1">
      <c r="A57" s="164">
        <f t="shared" si="1"/>
        <v>50</v>
      </c>
      <c r="B57" s="115">
        <v>139</v>
      </c>
      <c r="C57" s="165" t="str">
        <f>VLOOKUP(B57,Startlist!B:F,2,FALSE)</f>
        <v>MV9</v>
      </c>
      <c r="D57" s="166" t="str">
        <f>CONCATENATE(VLOOKUP(B57,Startlist!B:H,3,FALSE)," / ",VLOOKUP(B57,Startlist!B:H,4,FALSE))</f>
        <v>Veiko Liukanen / Toivo Liukanen</v>
      </c>
      <c r="E57" s="167" t="str">
        <f>VLOOKUP(B57,Startlist!B:F,5,FALSE)</f>
        <v>EST</v>
      </c>
      <c r="F57" s="166" t="str">
        <f>VLOOKUP(B57,Startlist!B:H,7,FALSE)</f>
        <v>Faz 51</v>
      </c>
      <c r="G57" s="166" t="str">
        <f>VLOOKUP(B57,Startlist!B:H,6,FALSE)</f>
        <v>MÄRJAMAA RALLY TEAM</v>
      </c>
      <c r="H57" s="168" t="str">
        <f>VLOOKUP(B57,Results!B:O,14,FALSE)</f>
        <v> 1:17.30,7</v>
      </c>
      <c r="I57" s="214"/>
    </row>
    <row r="58" spans="1:9" ht="15" customHeight="1">
      <c r="A58" s="164">
        <f t="shared" si="1"/>
        <v>51</v>
      </c>
      <c r="B58" s="115">
        <v>143</v>
      </c>
      <c r="C58" s="165" t="str">
        <f>VLOOKUP(B58,Startlist!B:F,2,FALSE)</f>
        <v>MV9</v>
      </c>
      <c r="D58" s="166" t="str">
        <f>CONCATENATE(VLOOKUP(B58,Startlist!B:H,3,FALSE)," / ",VLOOKUP(B58,Startlist!B:H,4,FALSE))</f>
        <v>Olev Helü / Aivo Alasoo</v>
      </c>
      <c r="E58" s="167" t="str">
        <f>VLOOKUP(B58,Startlist!B:F,5,FALSE)</f>
        <v>EST</v>
      </c>
      <c r="F58" s="166" t="str">
        <f>VLOOKUP(B58,Startlist!B:H,7,FALSE)</f>
        <v>Gaz 51A V8</v>
      </c>
      <c r="G58" s="166" t="str">
        <f>VLOOKUP(B58,Startlist!B:H,6,FALSE)</f>
        <v>EHMOFIX RALLY TEAM</v>
      </c>
      <c r="H58" s="168" t="str">
        <f>VLOOKUP(B58,Results!B:O,14,FALSE)</f>
        <v> 1:17.41,8</v>
      </c>
      <c r="I58" s="214"/>
    </row>
    <row r="59" spans="1:9" ht="15" customHeight="1">
      <c r="A59" s="164">
        <f t="shared" si="1"/>
        <v>52</v>
      </c>
      <c r="B59" s="115">
        <v>122</v>
      </c>
      <c r="C59" s="165" t="str">
        <f>VLOOKUP(B59,Startlist!B:F,2,FALSE)</f>
        <v>MV5</v>
      </c>
      <c r="D59" s="166" t="str">
        <f>CONCATENATE(VLOOKUP(B59,Startlist!B:H,3,FALSE)," / ",VLOOKUP(B59,Startlist!B:H,4,FALSE))</f>
        <v>Tiit Pōlluäär / Fredi Kostikov</v>
      </c>
      <c r="E59" s="167" t="str">
        <f>VLOOKUP(B59,Startlist!B:F,5,FALSE)</f>
        <v>EST</v>
      </c>
      <c r="F59" s="166" t="str">
        <f>VLOOKUP(B59,Startlist!B:H,7,FALSE)</f>
        <v>Lada VFTS</v>
      </c>
      <c r="G59" s="166" t="str">
        <f>VLOOKUP(B59,Startlist!B:H,6,FALSE)</f>
        <v>SAR-TECH MOTORSPORT</v>
      </c>
      <c r="H59" s="168" t="str">
        <f>VLOOKUP(B59,Results!B:O,14,FALSE)</f>
        <v> 1:18.26,3</v>
      </c>
      <c r="I59" s="214"/>
    </row>
    <row r="60" spans="1:9" ht="15" customHeight="1">
      <c r="A60" s="164">
        <f t="shared" si="1"/>
        <v>53</v>
      </c>
      <c r="B60" s="115">
        <v>138</v>
      </c>
      <c r="C60" s="165" t="str">
        <f>VLOOKUP(B60,Startlist!B:F,2,FALSE)</f>
        <v>MV9</v>
      </c>
      <c r="D60" s="166" t="str">
        <f>CONCATENATE(VLOOKUP(B60,Startlist!B:H,3,FALSE)," / ",VLOOKUP(B60,Startlist!B:H,4,FALSE))</f>
        <v>Toomas Repp / Oliver Ojaveer</v>
      </c>
      <c r="E60" s="167" t="str">
        <f>VLOOKUP(B60,Startlist!B:F,5,FALSE)</f>
        <v>EST</v>
      </c>
      <c r="F60" s="166" t="str">
        <f>VLOOKUP(B60,Startlist!B:H,7,FALSE)</f>
        <v>Gaz 53</v>
      </c>
      <c r="G60" s="166" t="str">
        <f>VLOOKUP(B60,Startlist!B:H,6,FALSE)</f>
        <v>LIGUR RACING</v>
      </c>
      <c r="H60" s="168" t="str">
        <f>VLOOKUP(B60,Results!B:O,14,FALSE)</f>
        <v> 1:18.37,5</v>
      </c>
      <c r="I60" s="214"/>
    </row>
    <row r="61" spans="1:9" ht="15" customHeight="1">
      <c r="A61" s="164">
        <f t="shared" si="1"/>
        <v>54</v>
      </c>
      <c r="B61" s="115">
        <v>134</v>
      </c>
      <c r="C61" s="165" t="str">
        <f>VLOOKUP(B61,Startlist!B:F,2,FALSE)</f>
        <v>MV5</v>
      </c>
      <c r="D61" s="166" t="str">
        <f>CONCATENATE(VLOOKUP(B61,Startlist!B:H,3,FALSE)," / ",VLOOKUP(B61,Startlist!B:H,4,FALSE))</f>
        <v>Vaido Tali / Taavi Udevald</v>
      </c>
      <c r="E61" s="167" t="str">
        <f>VLOOKUP(B61,Startlist!B:F,5,FALSE)</f>
        <v>EST</v>
      </c>
      <c r="F61" s="166" t="str">
        <f>VLOOKUP(B61,Startlist!B:H,7,FALSE)</f>
        <v>Lada VFTS</v>
      </c>
      <c r="G61" s="166" t="str">
        <f>VLOOKUP(B61,Startlist!B:H,6,FALSE)</f>
        <v>EHMOFIX RALLY TEAM</v>
      </c>
      <c r="H61" s="168" t="str">
        <f>VLOOKUP(B61,Results!B:O,14,FALSE)</f>
        <v> 1:18.38,5</v>
      </c>
      <c r="I61" s="214"/>
    </row>
    <row r="62" spans="1:9" ht="15" customHeight="1">
      <c r="A62" s="164">
        <f t="shared" si="1"/>
        <v>55</v>
      </c>
      <c r="B62" s="115">
        <v>43</v>
      </c>
      <c r="C62" s="165" t="str">
        <f>VLOOKUP(B62,Startlist!B:F,2,FALSE)</f>
        <v>MV7</v>
      </c>
      <c r="D62" s="166" t="str">
        <f>CONCATENATE(VLOOKUP(B62,Startlist!B:H,3,FALSE)," / ",VLOOKUP(B62,Startlist!B:H,4,FALSE))</f>
        <v>Raiko Aru / Veiko Kullamäe</v>
      </c>
      <c r="E62" s="167" t="str">
        <f>VLOOKUP(B62,Startlist!B:F,5,FALSE)</f>
        <v>EST</v>
      </c>
      <c r="F62" s="166" t="str">
        <f>VLOOKUP(B62,Startlist!B:H,7,FALSE)</f>
        <v>BMW 325</v>
      </c>
      <c r="G62" s="166" t="str">
        <f>VLOOKUP(B62,Startlist!B:H,6,FALSE)</f>
        <v>ECOM MOTORSPORT</v>
      </c>
      <c r="H62" s="168" t="str">
        <f>VLOOKUP(B62,Results!B:O,14,FALSE)</f>
        <v> 1:18.50,0</v>
      </c>
      <c r="I62" s="214"/>
    </row>
    <row r="63" spans="1:9" ht="15" customHeight="1">
      <c r="A63" s="164">
        <f t="shared" si="1"/>
        <v>56</v>
      </c>
      <c r="B63" s="115">
        <v>135</v>
      </c>
      <c r="C63" s="165" t="str">
        <f>VLOOKUP(B63,Startlist!B:F,2,FALSE)</f>
        <v>MV4</v>
      </c>
      <c r="D63" s="166" t="str">
        <f>CONCATENATE(VLOOKUP(B63,Startlist!B:H,3,FALSE)," / ",VLOOKUP(B63,Startlist!B:H,4,FALSE))</f>
        <v>Chrislin Sepp / Margus Murakas</v>
      </c>
      <c r="E63" s="167" t="str">
        <f>VLOOKUP(B63,Startlist!B:F,5,FALSE)</f>
        <v>EST</v>
      </c>
      <c r="F63" s="166" t="str">
        <f>VLOOKUP(B63,Startlist!B:H,7,FALSE)</f>
        <v>Honda Civic Type-R</v>
      </c>
      <c r="G63" s="166" t="str">
        <f>VLOOKUP(B63,Startlist!B:H,6,FALSE)</f>
        <v>PROREHV RALLY TEAM</v>
      </c>
      <c r="H63" s="168" t="str">
        <f>VLOOKUP(B63,Results!B:O,14,FALSE)</f>
        <v> 1:19.35,5</v>
      </c>
      <c r="I63" s="214"/>
    </row>
    <row r="64" spans="1:9" ht="15" customHeight="1">
      <c r="A64" s="164">
        <f t="shared" si="1"/>
        <v>57</v>
      </c>
      <c r="B64" s="115">
        <v>133</v>
      </c>
      <c r="C64" s="165" t="str">
        <f>VLOOKUP(B64,Startlist!B:F,2,FALSE)</f>
        <v>MV6</v>
      </c>
      <c r="D64" s="166" t="str">
        <f>CONCATENATE(VLOOKUP(B64,Startlist!B:H,3,FALSE)," / ",VLOOKUP(B64,Startlist!B:H,4,FALSE))</f>
        <v>Marko Heinoja / Arvo Rego</v>
      </c>
      <c r="E64" s="167" t="str">
        <f>VLOOKUP(B64,Startlist!B:F,5,FALSE)</f>
        <v>EST</v>
      </c>
      <c r="F64" s="166" t="str">
        <f>VLOOKUP(B64,Startlist!B:H,7,FALSE)</f>
        <v>Seat Ibiza GTI</v>
      </c>
      <c r="G64" s="166" t="str">
        <f>VLOOKUP(B64,Startlist!B:H,6,FALSE)</f>
        <v>ECOM MOTORSPORT</v>
      </c>
      <c r="H64" s="168" t="str">
        <f>VLOOKUP(B64,Results!B:O,14,FALSE)</f>
        <v> 1:19.46,3</v>
      </c>
      <c r="I64" s="214"/>
    </row>
    <row r="65" spans="1:9" ht="15" customHeight="1">
      <c r="A65" s="164">
        <f t="shared" si="1"/>
        <v>58</v>
      </c>
      <c r="B65" s="115">
        <v>110</v>
      </c>
      <c r="C65" s="165" t="str">
        <f>VLOOKUP(B65,Startlist!B:F,2,FALSE)</f>
        <v>MV5</v>
      </c>
      <c r="D65" s="166" t="str">
        <f>CONCATENATE(VLOOKUP(B65,Startlist!B:H,3,FALSE)," / ",VLOOKUP(B65,Startlist!B:H,4,FALSE))</f>
        <v>Henri Franke / Andres Lichtfeldt</v>
      </c>
      <c r="E65" s="167" t="str">
        <f>VLOOKUP(B65,Startlist!B:F,5,FALSE)</f>
        <v>EST</v>
      </c>
      <c r="F65" s="166" t="str">
        <f>VLOOKUP(B65,Startlist!B:H,7,FALSE)</f>
        <v>Suzuki Baleno</v>
      </c>
      <c r="G65" s="166" t="str">
        <f>VLOOKUP(B65,Startlist!B:H,6,FALSE)</f>
        <v>ECOM MOTORSPORT</v>
      </c>
      <c r="H65" s="168" t="str">
        <f>VLOOKUP(B65,Results!B:O,14,FALSE)</f>
        <v> 1:21.52,0</v>
      </c>
      <c r="I65" s="214"/>
    </row>
    <row r="66" spans="1:9" ht="15" customHeight="1">
      <c r="A66" s="164">
        <f t="shared" si="1"/>
        <v>59</v>
      </c>
      <c r="B66" s="115">
        <v>136</v>
      </c>
      <c r="C66" s="165" t="str">
        <f>VLOOKUP(B66,Startlist!B:F,2,FALSE)</f>
        <v>MV5</v>
      </c>
      <c r="D66" s="166" t="str">
        <f>CONCATENATE(VLOOKUP(B66,Startlist!B:H,3,FALSE)," / ",VLOOKUP(B66,Startlist!B:H,4,FALSE))</f>
        <v>Villu Mättik / Arvo Maslenikov</v>
      </c>
      <c r="E66" s="167" t="str">
        <f>VLOOKUP(B66,Startlist!B:F,5,FALSE)</f>
        <v>EST</v>
      </c>
      <c r="F66" s="166" t="str">
        <f>VLOOKUP(B66,Startlist!B:H,7,FALSE)</f>
        <v>Vaz 2105</v>
      </c>
      <c r="G66" s="166" t="str">
        <f>VLOOKUP(B66,Startlist!B:H,6,FALSE)</f>
        <v>SK VILLU</v>
      </c>
      <c r="H66" s="168" t="str">
        <f>VLOOKUP(B66,Results!B:O,14,FALSE)</f>
        <v> 1:24.35,8</v>
      </c>
      <c r="I66" s="214"/>
    </row>
    <row r="67" spans="1:9" ht="15" customHeight="1">
      <c r="A67" s="164"/>
      <c r="B67" s="115">
        <v>8</v>
      </c>
      <c r="C67" s="165" t="str">
        <f>VLOOKUP(B67,Startlist!B:F,2,FALSE)</f>
        <v>MV8</v>
      </c>
      <c r="D67" s="166" t="str">
        <f>CONCATENATE(VLOOKUP(B67,Startlist!B:H,3,FALSE)," / ",VLOOKUP(B67,Startlist!B:H,4,FALSE))</f>
        <v>Ranno Bundsen / Robert Loshtshenikov</v>
      </c>
      <c r="E67" s="167" t="str">
        <f>VLOOKUP(B67,Startlist!B:F,5,FALSE)</f>
        <v>EST</v>
      </c>
      <c r="F67" s="166" t="str">
        <f>VLOOKUP(B67,Startlist!B:H,7,FALSE)</f>
        <v>Mitsubishi Lancer Evo 6</v>
      </c>
      <c r="G67" s="166" t="str">
        <f>VLOOKUP(B67,Startlist!B:H,6,FALSE)</f>
        <v>TIKKRI MOTORSPORT</v>
      </c>
      <c r="H67" s="290" t="s">
        <v>728</v>
      </c>
      <c r="I67" s="214"/>
    </row>
    <row r="68" spans="1:9" ht="15" customHeight="1">
      <c r="A68" s="164"/>
      <c r="B68" s="115">
        <v>14</v>
      </c>
      <c r="C68" s="165" t="str">
        <f>VLOOKUP(B68,Startlist!B:F,2,FALSE)</f>
        <v>MV8</v>
      </c>
      <c r="D68" s="166" t="str">
        <f>CONCATENATE(VLOOKUP(B68,Startlist!B:H,3,FALSE)," / ",VLOOKUP(B68,Startlist!B:H,4,FALSE))</f>
        <v>Priit Koik / Meelis Orgla</v>
      </c>
      <c r="E68" s="167" t="str">
        <f>VLOOKUP(B68,Startlist!B:F,5,FALSE)</f>
        <v>EST</v>
      </c>
      <c r="F68" s="166" t="str">
        <f>VLOOKUP(B68,Startlist!B:H,7,FALSE)</f>
        <v>Mitsubishi Lancer Evo 7</v>
      </c>
      <c r="G68" s="166" t="str">
        <f>VLOOKUP(B68,Startlist!B:H,6,FALSE)</f>
        <v>KAUR MOTORSPORT</v>
      </c>
      <c r="H68" s="290" t="s">
        <v>728</v>
      </c>
      <c r="I68" s="214"/>
    </row>
    <row r="69" spans="1:9" ht="15" customHeight="1">
      <c r="A69" s="164"/>
      <c r="B69" s="115">
        <v>16</v>
      </c>
      <c r="C69" s="165" t="str">
        <f>VLOOKUP(B69,Startlist!B:F,2,FALSE)</f>
        <v>MV7</v>
      </c>
      <c r="D69" s="166" t="str">
        <f>CONCATENATE(VLOOKUP(B69,Startlist!B:H,3,FALSE)," / ",VLOOKUP(B69,Startlist!B:H,4,FALSE))</f>
        <v>Ago Ahu / Kalle Ahu</v>
      </c>
      <c r="E69" s="167" t="str">
        <f>VLOOKUP(B69,Startlist!B:F,5,FALSE)</f>
        <v>EST</v>
      </c>
      <c r="F69" s="166" t="str">
        <f>VLOOKUP(B69,Startlist!B:H,7,FALSE)</f>
        <v>BMW M3</v>
      </c>
      <c r="G69" s="166" t="str">
        <f>VLOOKUP(B69,Startlist!B:H,6,FALSE)</f>
        <v>SAR-TECH MOTORSPORT</v>
      </c>
      <c r="H69" s="290" t="s">
        <v>728</v>
      </c>
      <c r="I69" s="214"/>
    </row>
    <row r="70" spans="1:9" ht="15" customHeight="1">
      <c r="A70" s="164"/>
      <c r="B70" s="115">
        <v>21</v>
      </c>
      <c r="C70" s="165" t="str">
        <f>VLOOKUP(B70,Startlist!B:F,2,FALSE)</f>
        <v>MV7</v>
      </c>
      <c r="D70" s="166" t="str">
        <f>CONCATENATE(VLOOKUP(B70,Startlist!B:H,3,FALSE)," / ",VLOOKUP(B70,Startlist!B:H,4,FALSE))</f>
        <v>Lembit Soe / Ahto Pihlas</v>
      </c>
      <c r="E70" s="167" t="str">
        <f>VLOOKUP(B70,Startlist!B:F,5,FALSE)</f>
        <v>EST</v>
      </c>
      <c r="F70" s="166" t="str">
        <f>VLOOKUP(B70,Startlist!B:H,7,FALSE)</f>
        <v>Toyota Starlet</v>
      </c>
      <c r="G70" s="166" t="str">
        <f>VLOOKUP(B70,Startlist!B:H,6,FALSE)</f>
        <v>SAR-TECH MOTORSPORT</v>
      </c>
      <c r="H70" s="290" t="s">
        <v>728</v>
      </c>
      <c r="I70" s="214"/>
    </row>
    <row r="71" spans="1:9" ht="15" customHeight="1">
      <c r="A71" s="164"/>
      <c r="B71" s="115">
        <v>22</v>
      </c>
      <c r="C71" s="165" t="str">
        <f>VLOOKUP(B71,Startlist!B:F,2,FALSE)</f>
        <v>MV6</v>
      </c>
      <c r="D71" s="166" t="str">
        <f>CONCATENATE(VLOOKUP(B71,Startlist!B:H,3,FALSE)," / ",VLOOKUP(B71,Startlist!B:H,4,FALSE))</f>
        <v>Ott Tänak / Raigo Mōlder</v>
      </c>
      <c r="E71" s="167" t="str">
        <f>VLOOKUP(B71,Startlist!B:F,5,FALSE)</f>
        <v>EST</v>
      </c>
      <c r="F71" s="166" t="str">
        <f>VLOOKUP(B71,Startlist!B:H,7,FALSE)</f>
        <v>Toyota Starlet</v>
      </c>
      <c r="G71" s="166" t="str">
        <f>VLOOKUP(B71,Startlist!B:H,6,FALSE)</f>
        <v>OT RACING</v>
      </c>
      <c r="H71" s="290" t="s">
        <v>728</v>
      </c>
      <c r="I71" s="214"/>
    </row>
    <row r="72" spans="1:9" ht="15" customHeight="1">
      <c r="A72" s="164"/>
      <c r="B72" s="115">
        <v>25</v>
      </c>
      <c r="C72" s="165" t="str">
        <f>VLOOKUP(B72,Startlist!B:F,2,FALSE)</f>
        <v>MV8</v>
      </c>
      <c r="D72" s="166" t="str">
        <f>CONCATENATE(VLOOKUP(B72,Startlist!B:H,3,FALSE)," / ",VLOOKUP(B72,Startlist!B:H,4,FALSE))</f>
        <v>Vaiko Samm / Raigo Press</v>
      </c>
      <c r="E72" s="167" t="str">
        <f>VLOOKUP(B72,Startlist!B:F,5,FALSE)</f>
        <v>EST</v>
      </c>
      <c r="F72" s="166" t="str">
        <f>VLOOKUP(B72,Startlist!B:H,7,FALSE)</f>
        <v>Subaru Impreza WRX STI</v>
      </c>
      <c r="G72" s="166" t="str">
        <f>VLOOKUP(B72,Startlist!B:H,6,FALSE)</f>
        <v>ECOM MOTORSPORT</v>
      </c>
      <c r="H72" s="290" t="s">
        <v>728</v>
      </c>
      <c r="I72" s="214"/>
    </row>
    <row r="73" spans="1:9" ht="15" customHeight="1">
      <c r="A73" s="164"/>
      <c r="B73" s="115">
        <v>31</v>
      </c>
      <c r="C73" s="165" t="str">
        <f>VLOOKUP(B73,Startlist!B:F,2,FALSE)</f>
        <v>MV6</v>
      </c>
      <c r="D73" s="166" t="str">
        <f>CONCATENATE(VLOOKUP(B73,Startlist!B:H,3,FALSE)," / ",VLOOKUP(B73,Startlist!B:H,4,FALSE))</f>
        <v>Karel Tölp / Teele Sepp</v>
      </c>
      <c r="E73" s="167" t="str">
        <f>VLOOKUP(B73,Startlist!B:F,5,FALSE)</f>
        <v>EST</v>
      </c>
      <c r="F73" s="166" t="str">
        <f>VLOOKUP(B73,Startlist!B:H,7,FALSE)</f>
        <v>Honda Civic Type-R</v>
      </c>
      <c r="G73" s="166" t="str">
        <f>VLOOKUP(B73,Startlist!B:H,6,FALSE)</f>
        <v>ECOM MOTORSPORT</v>
      </c>
      <c r="H73" s="290" t="s">
        <v>728</v>
      </c>
      <c r="I73" s="214"/>
    </row>
    <row r="74" spans="1:9" ht="15" customHeight="1">
      <c r="A74" s="164"/>
      <c r="B74" s="115">
        <v>34</v>
      </c>
      <c r="C74" s="165" t="str">
        <f>VLOOKUP(B74,Startlist!B:F,2,FALSE)</f>
        <v>MV8</v>
      </c>
      <c r="D74" s="166" t="str">
        <f>CONCATENATE(VLOOKUP(B74,Startlist!B:H,3,FALSE)," / ",VLOOKUP(B74,Startlist!B:H,4,FALSE))</f>
        <v>Sami Valme / Kaj Nordling</v>
      </c>
      <c r="E74" s="167" t="str">
        <f>VLOOKUP(B74,Startlist!B:F,5,FALSE)</f>
        <v>FIN</v>
      </c>
      <c r="F74" s="166" t="str">
        <f>VLOOKUP(B74,Startlist!B:H,7,FALSE)</f>
        <v>Mitsubishi Lancer Evo 6</v>
      </c>
      <c r="G74" s="166" t="str">
        <f>VLOOKUP(B74,Startlist!B:H,6,FALSE)</f>
        <v>SAMI VALME</v>
      </c>
      <c r="H74" s="290" t="s">
        <v>728</v>
      </c>
      <c r="I74" s="214"/>
    </row>
    <row r="75" spans="1:9" ht="15" customHeight="1">
      <c r="A75" s="164"/>
      <c r="B75" s="115">
        <v>37</v>
      </c>
      <c r="C75" s="165" t="str">
        <f>VLOOKUP(B75,Startlist!B:F,2,FALSE)</f>
        <v>MV2</v>
      </c>
      <c r="D75" s="166" t="str">
        <f>CONCATENATE(VLOOKUP(B75,Startlist!B:H,3,FALSE)," / ",VLOOKUP(B75,Startlist!B:H,4,FALSE))</f>
        <v>Sergey Uger / Alexsandr Kornilov</v>
      </c>
      <c r="E75" s="167" t="str">
        <f>VLOOKUP(B75,Startlist!B:F,5,FALSE)</f>
        <v>ISR / EST</v>
      </c>
      <c r="F75" s="166" t="str">
        <f>VLOOKUP(B75,Startlist!B:H,7,FALSE)</f>
        <v>Mitsubishi Lancer Evo 10</v>
      </c>
      <c r="G75" s="166" t="str">
        <f>VLOOKUP(B75,Startlist!B:H,6,FALSE)</f>
        <v>CONE FOREST RALLY TEAM</v>
      </c>
      <c r="H75" s="290" t="s">
        <v>728</v>
      </c>
      <c r="I75" s="214"/>
    </row>
    <row r="76" spans="1:9" ht="15" customHeight="1">
      <c r="A76" s="164"/>
      <c r="B76" s="115">
        <v>42</v>
      </c>
      <c r="C76" s="165" t="str">
        <f>VLOOKUP(B76,Startlist!B:F,2,FALSE)</f>
        <v>MV7</v>
      </c>
      <c r="D76" s="166" t="str">
        <f>CONCATENATE(VLOOKUP(B76,Startlist!B:H,3,FALSE)," / ",VLOOKUP(B76,Startlist!B:H,4,FALSE))</f>
        <v>Vallo Nuuter / Alari Kupri</v>
      </c>
      <c r="E76" s="167" t="str">
        <f>VLOOKUP(B76,Startlist!B:F,5,FALSE)</f>
        <v>EST</v>
      </c>
      <c r="F76" s="166" t="str">
        <f>VLOOKUP(B76,Startlist!B:H,7,FALSE)</f>
        <v>BMW M3</v>
      </c>
      <c r="G76" s="166" t="str">
        <f>VLOOKUP(B76,Startlist!B:H,6,FALSE)</f>
        <v>MS RACING</v>
      </c>
      <c r="H76" s="290" t="s">
        <v>728</v>
      </c>
      <c r="I76" s="214"/>
    </row>
    <row r="77" spans="1:9" ht="15" customHeight="1">
      <c r="A77" s="164"/>
      <c r="B77" s="115">
        <v>53</v>
      </c>
      <c r="C77" s="165" t="str">
        <f>VLOOKUP(B77,Startlist!B:F,2,FALSE)</f>
        <v>MV4</v>
      </c>
      <c r="D77" s="166" t="str">
        <f>CONCATENATE(VLOOKUP(B77,Startlist!B:H,3,FALSE)," / ",VLOOKUP(B77,Startlist!B:H,4,FALSE))</f>
        <v>Dmitry Gorchakov / Yuri Kulikov</v>
      </c>
      <c r="E77" s="167" t="str">
        <f>VLOOKUP(B77,Startlist!B:F,5,FALSE)</f>
        <v>RUS</v>
      </c>
      <c r="F77" s="166" t="str">
        <f>VLOOKUP(B77,Startlist!B:H,7,FALSE)</f>
        <v>Renault Clio</v>
      </c>
      <c r="G77" s="166" t="str">
        <f>VLOOKUP(B77,Startlist!B:H,6,FALSE)</f>
        <v>DMITRY GORCHAKOV</v>
      </c>
      <c r="H77" s="290" t="s">
        <v>728</v>
      </c>
      <c r="I77" s="214"/>
    </row>
    <row r="78" spans="1:9" ht="15" customHeight="1">
      <c r="A78" s="164"/>
      <c r="B78" s="115">
        <v>62</v>
      </c>
      <c r="C78" s="165" t="str">
        <f>VLOOKUP(B78,Startlist!B:F,2,FALSE)</f>
        <v>MV6</v>
      </c>
      <c r="D78" s="166" t="str">
        <f>CONCATENATE(VLOOKUP(B78,Startlist!B:H,3,FALSE)," / ",VLOOKUP(B78,Startlist!B:H,4,FALSE))</f>
        <v>Kaspar Kasari / Hannes Kuusmaa</v>
      </c>
      <c r="E78" s="167" t="str">
        <f>VLOOKUP(B78,Startlist!B:F,5,FALSE)</f>
        <v>EST</v>
      </c>
      <c r="F78" s="166" t="str">
        <f>VLOOKUP(B78,Startlist!B:H,7,FALSE)</f>
        <v>Honda Civic Type-R</v>
      </c>
      <c r="G78" s="166" t="str">
        <f>VLOOKUP(B78,Startlist!B:H,6,FALSE)</f>
        <v>ECOM MOTORSPORT</v>
      </c>
      <c r="H78" s="290" t="s">
        <v>728</v>
      </c>
      <c r="I78" s="214"/>
    </row>
    <row r="79" spans="1:9" ht="15" customHeight="1">
      <c r="A79" s="164"/>
      <c r="B79" s="115">
        <v>64</v>
      </c>
      <c r="C79" s="165" t="str">
        <f>VLOOKUP(B79,Startlist!B:F,2,FALSE)</f>
        <v>MV5</v>
      </c>
      <c r="D79" s="166" t="str">
        <f>CONCATENATE(VLOOKUP(B79,Startlist!B:H,3,FALSE)," / ",VLOOKUP(B79,Startlist!B:H,4,FALSE))</f>
        <v>Steven Viilo / Jakko Viilo</v>
      </c>
      <c r="E79" s="167" t="str">
        <f>VLOOKUP(B79,Startlist!B:F,5,FALSE)</f>
        <v>EST</v>
      </c>
      <c r="F79" s="166" t="str">
        <f>VLOOKUP(B79,Startlist!B:H,7,FALSE)</f>
        <v>Toyota Starlet</v>
      </c>
      <c r="G79" s="166" t="str">
        <f>VLOOKUP(B79,Startlist!B:H,6,FALSE)</f>
        <v>ECOM MOTORSPORT</v>
      </c>
      <c r="H79" s="290" t="s">
        <v>728</v>
      </c>
      <c r="I79" s="214"/>
    </row>
    <row r="80" spans="1:9" ht="15" customHeight="1">
      <c r="A80" s="164"/>
      <c r="B80" s="115">
        <v>66</v>
      </c>
      <c r="C80" s="165" t="str">
        <f>VLOOKUP(B80,Startlist!B:F,2,FALSE)</f>
        <v>MV7</v>
      </c>
      <c r="D80" s="166" t="str">
        <f>CONCATENATE(VLOOKUP(B80,Startlist!B:H,3,FALSE)," / ",VLOOKUP(B80,Startlist!B:H,4,FALSE))</f>
        <v>Rain Kaur / Silver Simm</v>
      </c>
      <c r="E80" s="167" t="str">
        <f>VLOOKUP(B80,Startlist!B:F,5,FALSE)</f>
        <v>EST</v>
      </c>
      <c r="F80" s="166" t="str">
        <f>VLOOKUP(B80,Startlist!B:H,7,FALSE)</f>
        <v>BMW Compact</v>
      </c>
      <c r="G80" s="166" t="str">
        <f>VLOOKUP(B80,Startlist!B:H,6,FALSE)</f>
        <v>KAUR MOTORSPORT</v>
      </c>
      <c r="H80" s="290" t="s">
        <v>728</v>
      </c>
      <c r="I80" s="214"/>
    </row>
    <row r="81" spans="1:9" ht="15" customHeight="1">
      <c r="A81" s="164"/>
      <c r="B81" s="115">
        <v>72</v>
      </c>
      <c r="C81" s="165" t="str">
        <f>VLOOKUP(B81,Startlist!B:F,2,FALSE)</f>
        <v>MV4</v>
      </c>
      <c r="D81" s="166" t="str">
        <f>CONCATENATE(VLOOKUP(B81,Startlist!B:H,3,FALSE)," / ",VLOOKUP(B81,Startlist!B:H,4,FALSE))</f>
        <v>Tanel Müürsepp / Rivo Hell</v>
      </c>
      <c r="E81" s="167" t="str">
        <f>VLOOKUP(B81,Startlist!B:F,5,FALSE)</f>
        <v>EST</v>
      </c>
      <c r="F81" s="166" t="str">
        <f>VLOOKUP(B81,Startlist!B:H,7,FALSE)</f>
        <v>Honda Civic Type-R</v>
      </c>
      <c r="G81" s="166" t="str">
        <f>VLOOKUP(B81,Startlist!B:H,6,FALSE)</f>
        <v>ECOM MOTORSPORT</v>
      </c>
      <c r="H81" s="290" t="s">
        <v>728</v>
      </c>
      <c r="I81" s="214"/>
    </row>
    <row r="82" spans="1:9" ht="15" customHeight="1">
      <c r="A82" s="164"/>
      <c r="B82" s="115">
        <v>80</v>
      </c>
      <c r="C82" s="165" t="str">
        <f>VLOOKUP(B82,Startlist!B:F,2,FALSE)</f>
        <v>MV2</v>
      </c>
      <c r="D82" s="166" t="str">
        <f>CONCATENATE(VLOOKUP(B82,Startlist!B:H,3,FALSE)," / ",VLOOKUP(B82,Startlist!B:H,4,FALSE))</f>
        <v>Tōnu Sepp / Tarvo Saar</v>
      </c>
      <c r="E82" s="167" t="str">
        <f>VLOOKUP(B82,Startlist!B:F,5,FALSE)</f>
        <v>EST</v>
      </c>
      <c r="F82" s="166" t="str">
        <f>VLOOKUP(B82,Startlist!B:H,7,FALSE)</f>
        <v>Subaru Impreza WRX STI</v>
      </c>
      <c r="G82" s="166" t="str">
        <f>VLOOKUP(B82,Startlist!B:H,6,FALSE)</f>
        <v>ECOM MOTORSPORT</v>
      </c>
      <c r="H82" s="290" t="s">
        <v>728</v>
      </c>
      <c r="I82" s="214"/>
    </row>
    <row r="83" spans="1:9" ht="15" customHeight="1">
      <c r="A83" s="164"/>
      <c r="B83" s="115">
        <v>82</v>
      </c>
      <c r="C83" s="165" t="str">
        <f>VLOOKUP(B83,Startlist!B:F,2,FALSE)</f>
        <v>MV8</v>
      </c>
      <c r="D83" s="166" t="str">
        <f>CONCATENATE(VLOOKUP(B83,Startlist!B:H,3,FALSE)," / ",VLOOKUP(B83,Startlist!B:H,4,FALSE))</f>
        <v>Allar Goldberg / Kaarel Lääne</v>
      </c>
      <c r="E83" s="167" t="str">
        <f>VLOOKUP(B83,Startlist!B:F,5,FALSE)</f>
        <v>EST</v>
      </c>
      <c r="F83" s="166" t="str">
        <f>VLOOKUP(B83,Startlist!B:H,7,FALSE)</f>
        <v>Lancia Delta HFIntegrale</v>
      </c>
      <c r="G83" s="166" t="str">
        <f>VLOOKUP(B83,Startlist!B:H,6,FALSE)</f>
        <v>ALM MOTORSPORT</v>
      </c>
      <c r="H83" s="290" t="s">
        <v>728</v>
      </c>
      <c r="I83" s="214"/>
    </row>
    <row r="84" spans="1:9" ht="15" customHeight="1">
      <c r="A84" s="164"/>
      <c r="B84" s="115">
        <v>84</v>
      </c>
      <c r="C84" s="165" t="str">
        <f>VLOOKUP(B84,Startlist!B:F,2,FALSE)</f>
        <v>MV6</v>
      </c>
      <c r="D84" s="166" t="str">
        <f>CONCATENATE(VLOOKUP(B84,Startlist!B:H,3,FALSE)," / ",VLOOKUP(B84,Startlist!B:H,4,FALSE))</f>
        <v>Raigo Reimal / Magnus Lepp</v>
      </c>
      <c r="E84" s="167" t="str">
        <f>VLOOKUP(B84,Startlist!B:F,5,FALSE)</f>
        <v>EST</v>
      </c>
      <c r="F84" s="166" t="str">
        <f>VLOOKUP(B84,Startlist!B:H,7,FALSE)</f>
        <v>VW Golf</v>
      </c>
      <c r="G84" s="166" t="str">
        <f>VLOOKUP(B84,Startlist!B:H,6,FALSE)</f>
        <v>SAR-TECH MOTORSPORT</v>
      </c>
      <c r="H84" s="290" t="s">
        <v>728</v>
      </c>
      <c r="I84" s="214"/>
    </row>
    <row r="85" spans="1:9" ht="15" customHeight="1">
      <c r="A85" s="164"/>
      <c r="B85" s="115">
        <v>89</v>
      </c>
      <c r="C85" s="165" t="str">
        <f>VLOOKUP(B85,Startlist!B:F,2,FALSE)</f>
        <v>MV5</v>
      </c>
      <c r="D85" s="166" t="str">
        <f>CONCATENATE(VLOOKUP(B85,Startlist!B:H,3,FALSE)," / ",VLOOKUP(B85,Startlist!B:H,4,FALSE))</f>
        <v>Rainer Meus / Kaupo Vana</v>
      </c>
      <c r="E85" s="167" t="str">
        <f>VLOOKUP(B85,Startlist!B:F,5,FALSE)</f>
        <v>EST</v>
      </c>
      <c r="F85" s="166" t="str">
        <f>VLOOKUP(B85,Startlist!B:H,7,FALSE)</f>
        <v>Lada VFTS</v>
      </c>
      <c r="G85" s="166" t="str">
        <f>VLOOKUP(B85,Startlist!B:H,6,FALSE)</f>
        <v>PROREHV RALLY TEAM</v>
      </c>
      <c r="H85" s="290" t="s">
        <v>728</v>
      </c>
      <c r="I85" s="214"/>
    </row>
    <row r="86" spans="1:9" ht="15" customHeight="1">
      <c r="A86" s="164"/>
      <c r="B86" s="115">
        <v>93</v>
      </c>
      <c r="C86" s="165" t="str">
        <f>VLOOKUP(B86,Startlist!B:F,2,FALSE)</f>
        <v>MV7</v>
      </c>
      <c r="D86" s="166" t="str">
        <f>CONCATENATE(VLOOKUP(B86,Startlist!B:H,3,FALSE)," / ",VLOOKUP(B86,Startlist!B:H,4,FALSE))</f>
        <v>Ott Mesikäpp / Alvar Kuutok</v>
      </c>
      <c r="E86" s="167" t="str">
        <f>VLOOKUP(B86,Startlist!B:F,5,FALSE)</f>
        <v>EST</v>
      </c>
      <c r="F86" s="166" t="str">
        <f>VLOOKUP(B86,Startlist!B:H,7,FALSE)</f>
        <v>BMW M3</v>
      </c>
      <c r="G86" s="166" t="str">
        <f>VLOOKUP(B86,Startlist!B:H,6,FALSE)</f>
        <v>ECOM MOTORSPORT</v>
      </c>
      <c r="H86" s="290" t="s">
        <v>728</v>
      </c>
      <c r="I86" s="214"/>
    </row>
    <row r="87" spans="1:9" ht="15" customHeight="1">
      <c r="A87" s="164"/>
      <c r="B87" s="115">
        <v>95</v>
      </c>
      <c r="C87" s="165" t="str">
        <f>VLOOKUP(B87,Startlist!B:F,2,FALSE)</f>
        <v>MV7</v>
      </c>
      <c r="D87" s="166" t="str">
        <f>CONCATENATE(VLOOKUP(B87,Startlist!B:H,3,FALSE)," / ",VLOOKUP(B87,Startlist!B:H,4,FALSE))</f>
        <v>Ander Elevant / Priit Piir</v>
      </c>
      <c r="E87" s="167" t="str">
        <f>VLOOKUP(B87,Startlist!B:F,5,FALSE)</f>
        <v>EST</v>
      </c>
      <c r="F87" s="166" t="str">
        <f>VLOOKUP(B87,Startlist!B:H,7,FALSE)</f>
        <v>BMW 325i</v>
      </c>
      <c r="G87" s="166" t="str">
        <f>VLOOKUP(B87,Startlist!B:H,6,FALSE)</f>
        <v>MS RACING</v>
      </c>
      <c r="H87" s="290" t="s">
        <v>728</v>
      </c>
      <c r="I87" s="214"/>
    </row>
    <row r="88" spans="1:9" ht="15" customHeight="1">
      <c r="A88" s="164"/>
      <c r="B88" s="115">
        <v>98</v>
      </c>
      <c r="C88" s="165" t="str">
        <f>VLOOKUP(B88,Startlist!B:F,2,FALSE)</f>
        <v>MV5</v>
      </c>
      <c r="D88" s="166" t="str">
        <f>CONCATENATE(VLOOKUP(B88,Startlist!B:H,3,FALSE)," / ",VLOOKUP(B88,Startlist!B:H,4,FALSE))</f>
        <v>Tauri Pihlas / Ott Kiil</v>
      </c>
      <c r="E88" s="167" t="str">
        <f>VLOOKUP(B88,Startlist!B:F,5,FALSE)</f>
        <v>EST</v>
      </c>
      <c r="F88" s="166" t="str">
        <f>VLOOKUP(B88,Startlist!B:H,7,FALSE)</f>
        <v>Toyota Starlet</v>
      </c>
      <c r="G88" s="166" t="str">
        <f>VLOOKUP(B88,Startlist!B:H,6,FALSE)</f>
        <v>SAR-TECH MOTORSPORT</v>
      </c>
      <c r="H88" s="290" t="s">
        <v>728</v>
      </c>
      <c r="I88" s="214"/>
    </row>
    <row r="89" spans="1:9" ht="15" customHeight="1">
      <c r="A89" s="164"/>
      <c r="B89" s="115">
        <v>99</v>
      </c>
      <c r="C89" s="165" t="str">
        <f>VLOOKUP(B89,Startlist!B:F,2,FALSE)</f>
        <v>MV6</v>
      </c>
      <c r="D89" s="166" t="str">
        <f>CONCATENATE(VLOOKUP(B89,Startlist!B:H,3,FALSE)," / ",VLOOKUP(B89,Startlist!B:H,4,FALSE))</f>
        <v>Janar Lehtniit / Rauno Orupōld</v>
      </c>
      <c r="E89" s="167" t="str">
        <f>VLOOKUP(B89,Startlist!B:F,5,FALSE)</f>
        <v>EST</v>
      </c>
      <c r="F89" s="166" t="str">
        <f>VLOOKUP(B89,Startlist!B:H,7,FALSE)</f>
        <v>Ford Escort RS2000</v>
      </c>
      <c r="G89" s="166" t="str">
        <f>VLOOKUP(B89,Startlist!B:H,6,FALSE)</f>
        <v>ERKI SPORT</v>
      </c>
      <c r="H89" s="290" t="s">
        <v>728</v>
      </c>
      <c r="I89" s="214"/>
    </row>
    <row r="90" spans="1:9" ht="15" customHeight="1">
      <c r="A90" s="164"/>
      <c r="B90" s="115">
        <v>100</v>
      </c>
      <c r="C90" s="165" t="str">
        <f>VLOOKUP(B90,Startlist!B:F,2,FALSE)</f>
        <v>MV6</v>
      </c>
      <c r="D90" s="166" t="str">
        <f>CONCATENATE(VLOOKUP(B90,Startlist!B:H,3,FALSE)," / ",VLOOKUP(B90,Startlist!B:H,4,FALSE))</f>
        <v>Karl Jalakas / Rando Tark</v>
      </c>
      <c r="E90" s="167" t="str">
        <f>VLOOKUP(B90,Startlist!B:F,5,FALSE)</f>
        <v>EST</v>
      </c>
      <c r="F90" s="166" t="str">
        <f>VLOOKUP(B90,Startlist!B:H,7,FALSE)</f>
        <v>BMW Compact</v>
      </c>
      <c r="G90" s="166" t="str">
        <f>VLOOKUP(B90,Startlist!B:H,6,FALSE)</f>
        <v>SAR-TECH MOTORSPORT</v>
      </c>
      <c r="H90" s="290" t="s">
        <v>728</v>
      </c>
      <c r="I90" s="214"/>
    </row>
    <row r="91" spans="1:9" ht="15" customHeight="1">
      <c r="A91" s="164"/>
      <c r="B91" s="115">
        <v>105</v>
      </c>
      <c r="C91" s="165" t="str">
        <f>VLOOKUP(B91,Startlist!B:F,2,FALSE)</f>
        <v>MV5</v>
      </c>
      <c r="D91" s="166" t="str">
        <f>CONCATENATE(VLOOKUP(B91,Startlist!B:H,3,FALSE)," / ",VLOOKUP(B91,Startlist!B:H,4,FALSE))</f>
        <v>Einar Valdmaa / Janno Older</v>
      </c>
      <c r="E91" s="167" t="str">
        <f>VLOOKUP(B91,Startlist!B:F,5,FALSE)</f>
        <v>EST</v>
      </c>
      <c r="F91" s="166" t="str">
        <f>VLOOKUP(B91,Startlist!B:H,7,FALSE)</f>
        <v>Toyota Corolla GT</v>
      </c>
      <c r="G91" s="166" t="str">
        <f>VLOOKUP(B91,Startlist!B:H,6,FALSE)</f>
        <v>MAAMARK OY</v>
      </c>
      <c r="H91" s="290" t="s">
        <v>728</v>
      </c>
      <c r="I91" s="214"/>
    </row>
    <row r="92" spans="1:9" ht="15" customHeight="1">
      <c r="A92" s="164"/>
      <c r="B92" s="115">
        <v>115</v>
      </c>
      <c r="C92" s="165" t="str">
        <f>VLOOKUP(B92,Startlist!B:F,2,FALSE)</f>
        <v>MV5</v>
      </c>
      <c r="D92" s="166" t="str">
        <f>CONCATENATE(VLOOKUP(B92,Startlist!B:H,3,FALSE)," / ",VLOOKUP(B92,Startlist!B:H,4,FALSE))</f>
        <v>Margus Jamnes / Jan Nōlvak</v>
      </c>
      <c r="E92" s="167" t="str">
        <f>VLOOKUP(B92,Startlist!B:F,5,FALSE)</f>
        <v>EST</v>
      </c>
      <c r="F92" s="166" t="str">
        <f>VLOOKUP(B92,Startlist!B:H,7,FALSE)</f>
        <v>Lada Samara</v>
      </c>
      <c r="G92" s="166" t="str">
        <f>VLOOKUP(B92,Startlist!B:H,6,FALSE)</f>
        <v>ECOM MOTORSPORT</v>
      </c>
      <c r="H92" s="290" t="s">
        <v>728</v>
      </c>
      <c r="I92" s="214"/>
    </row>
    <row r="93" spans="1:9" ht="15" customHeight="1">
      <c r="A93" s="164"/>
      <c r="B93" s="115">
        <v>117</v>
      </c>
      <c r="C93" s="165" t="str">
        <f>VLOOKUP(B93,Startlist!B:F,2,FALSE)</f>
        <v>MV6</v>
      </c>
      <c r="D93" s="166" t="str">
        <f>CONCATENATE(VLOOKUP(B93,Startlist!B:H,3,FALSE)," / ",VLOOKUP(B93,Startlist!B:H,4,FALSE))</f>
        <v>Andris Truu / Alari Jürgens</v>
      </c>
      <c r="E93" s="167" t="str">
        <f>VLOOKUP(B93,Startlist!B:F,5,FALSE)</f>
        <v>EST</v>
      </c>
      <c r="F93" s="166" t="str">
        <f>VLOOKUP(B93,Startlist!B:H,7,FALSE)</f>
        <v>Lada VFTS</v>
      </c>
      <c r="G93" s="166" t="str">
        <f>VLOOKUP(B93,Startlist!B:H,6,FALSE)</f>
        <v>SAR-TECH MOTORSPORT</v>
      </c>
      <c r="H93" s="290" t="s">
        <v>728</v>
      </c>
      <c r="I93" s="214"/>
    </row>
    <row r="94" spans="1:9" ht="15" customHeight="1">
      <c r="A94" s="164"/>
      <c r="B94" s="115">
        <v>118</v>
      </c>
      <c r="C94" s="165" t="str">
        <f>VLOOKUP(B94,Startlist!B:F,2,FALSE)</f>
        <v>MV6</v>
      </c>
      <c r="D94" s="166" t="str">
        <f>CONCATENATE(VLOOKUP(B94,Startlist!B:H,3,FALSE)," / ",VLOOKUP(B94,Startlist!B:H,4,FALSE))</f>
        <v>Marten Madissoo / Vivo Pender</v>
      </c>
      <c r="E94" s="167" t="str">
        <f>VLOOKUP(B94,Startlist!B:F,5,FALSE)</f>
        <v>EST</v>
      </c>
      <c r="F94" s="166" t="str">
        <f>VLOOKUP(B94,Startlist!B:H,7,FALSE)</f>
        <v>Ford Focus</v>
      </c>
      <c r="G94" s="166" t="str">
        <f>VLOOKUP(B94,Startlist!B:H,6,FALSE)</f>
        <v>AIX RACING TEAM</v>
      </c>
      <c r="H94" s="290" t="s">
        <v>728</v>
      </c>
      <c r="I94" s="214"/>
    </row>
    <row r="95" spans="1:9" ht="15" customHeight="1">
      <c r="A95" s="164"/>
      <c r="B95" s="115">
        <v>120</v>
      </c>
      <c r="C95" s="165" t="str">
        <f>VLOOKUP(B95,Startlist!B:F,2,FALSE)</f>
        <v>MV5</v>
      </c>
      <c r="D95" s="166" t="str">
        <f>CONCATENATE(VLOOKUP(B95,Startlist!B:H,3,FALSE)," / ",VLOOKUP(B95,Startlist!B:H,4,FALSE))</f>
        <v>Priit Guljajev / Karol Pert</v>
      </c>
      <c r="E95" s="167" t="str">
        <f>VLOOKUP(B95,Startlist!B:F,5,FALSE)</f>
        <v>EST</v>
      </c>
      <c r="F95" s="166" t="str">
        <f>VLOOKUP(B95,Startlist!B:H,7,FALSE)</f>
        <v>VW Golf II</v>
      </c>
      <c r="G95" s="166" t="str">
        <f>VLOOKUP(B95,Startlist!B:H,6,FALSE)</f>
        <v>ECOM MOTORSPORT</v>
      </c>
      <c r="H95" s="290" t="s">
        <v>728</v>
      </c>
      <c r="I95" s="214"/>
    </row>
    <row r="96" spans="1:9" ht="15" customHeight="1">
      <c r="A96" s="164"/>
      <c r="B96" s="115">
        <v>123</v>
      </c>
      <c r="C96" s="165" t="str">
        <f>VLOOKUP(B96,Startlist!B:F,2,FALSE)</f>
        <v>MV6</v>
      </c>
      <c r="D96" s="166" t="str">
        <f>CONCATENATE(VLOOKUP(B96,Startlist!B:H,3,FALSE)," / ",VLOOKUP(B96,Startlist!B:H,4,FALSE))</f>
        <v>Erkko East / Margus Brant</v>
      </c>
      <c r="E96" s="167" t="str">
        <f>VLOOKUP(B96,Startlist!B:F,5,FALSE)</f>
        <v>EST</v>
      </c>
      <c r="F96" s="166" t="str">
        <f>VLOOKUP(B96,Startlist!B:H,7,FALSE)</f>
        <v>Honda Civic Type-R</v>
      </c>
      <c r="G96" s="166" t="str">
        <f>VLOOKUP(B96,Startlist!B:H,6,FALSE)</f>
        <v>OT RACING</v>
      </c>
      <c r="H96" s="290" t="s">
        <v>728</v>
      </c>
      <c r="I96" s="214"/>
    </row>
    <row r="97" spans="1:9" ht="15" customHeight="1">
      <c r="A97" s="164"/>
      <c r="B97" s="115">
        <v>131</v>
      </c>
      <c r="C97" s="165" t="str">
        <f>VLOOKUP(B97,Startlist!B:F,2,FALSE)</f>
        <v>MV6</v>
      </c>
      <c r="D97" s="166" t="str">
        <f>CONCATENATE(VLOOKUP(B97,Startlist!B:H,3,FALSE)," / ",VLOOKUP(B97,Startlist!B:H,4,FALSE))</f>
        <v>Indrek Ups / Romet Tsirna</v>
      </c>
      <c r="E97" s="167" t="str">
        <f>VLOOKUP(B97,Startlist!B:F,5,FALSE)</f>
        <v>EST</v>
      </c>
      <c r="F97" s="166" t="str">
        <f>VLOOKUP(B97,Startlist!B:H,7,FALSE)</f>
        <v>BMW 318</v>
      </c>
      <c r="G97" s="166" t="str">
        <f>VLOOKUP(B97,Startlist!B:H,6,FALSE)</f>
        <v>ERKI SPORT</v>
      </c>
      <c r="H97" s="290" t="s">
        <v>728</v>
      </c>
      <c r="I97" s="214"/>
    </row>
    <row r="98" spans="1:9" ht="15" customHeight="1">
      <c r="A98" s="164"/>
      <c r="B98" s="115">
        <v>144</v>
      </c>
      <c r="C98" s="165" t="str">
        <f>VLOOKUP(B98,Startlist!B:F,2,FALSE)</f>
        <v>MV9</v>
      </c>
      <c r="D98" s="166" t="str">
        <f>CONCATENATE(VLOOKUP(B98,Startlist!B:H,3,FALSE)," / ",VLOOKUP(B98,Startlist!B:H,4,FALSE))</f>
        <v>Taavi Pindis / Indrek Metsamaa</v>
      </c>
      <c r="E98" s="167" t="str">
        <f>VLOOKUP(B98,Startlist!B:F,5,FALSE)</f>
        <v>EST</v>
      </c>
      <c r="F98" s="166" t="str">
        <f>VLOOKUP(B98,Startlist!B:H,7,FALSE)</f>
        <v>Gaz 53</v>
      </c>
      <c r="G98" s="166" t="str">
        <f>VLOOKUP(B98,Startlist!B:H,6,FALSE)</f>
        <v>TALVAR RACING</v>
      </c>
      <c r="H98" s="290" t="s">
        <v>728</v>
      </c>
      <c r="I98" s="214"/>
    </row>
    <row r="99" spans="1:9" ht="15" customHeight="1">
      <c r="A99" s="164"/>
      <c r="B99" s="115">
        <v>145</v>
      </c>
      <c r="C99" s="165" t="str">
        <f>VLOOKUP(B99,Startlist!B:F,2,FALSE)</f>
        <v>MV9</v>
      </c>
      <c r="D99" s="166" t="str">
        <f>CONCATENATE(VLOOKUP(B99,Startlist!B:H,3,FALSE)," / ",VLOOKUP(B99,Startlist!B:H,4,FALSE))</f>
        <v>Elmo Allika / Valter Nōmmik</v>
      </c>
      <c r="E99" s="167" t="str">
        <f>VLOOKUP(B99,Startlist!B:F,5,FALSE)</f>
        <v>EST</v>
      </c>
      <c r="F99" s="166" t="str">
        <f>VLOOKUP(B99,Startlist!B:H,7,FALSE)</f>
        <v>Gaz 51</v>
      </c>
      <c r="G99" s="166" t="str">
        <f>VLOOKUP(B99,Startlist!B:H,6,FALSE)</f>
        <v>GAZ RALLIKLUBI</v>
      </c>
      <c r="H99" s="290" t="s">
        <v>728</v>
      </c>
      <c r="I99" s="214"/>
    </row>
    <row r="100" spans="1:9" ht="15" customHeight="1">
      <c r="A100" s="164"/>
      <c r="B100" s="115">
        <v>146</v>
      </c>
      <c r="C100" s="165" t="str">
        <f>VLOOKUP(B100,Startlist!B:F,2,FALSE)</f>
        <v>MV1</v>
      </c>
      <c r="D100" s="166" t="str">
        <f>CONCATENATE(VLOOKUP(B100,Startlist!B:H,3,FALSE)," / ",VLOOKUP(B100,Startlist!B:H,4,FALSE))</f>
        <v>Sander Pärn / James Morgan</v>
      </c>
      <c r="E100" s="167" t="str">
        <f>VLOOKUP(B100,Startlist!B:F,5,FALSE)</f>
        <v>EST / GB</v>
      </c>
      <c r="F100" s="166" t="str">
        <f>VLOOKUP(B100,Startlist!B:H,7,FALSE)</f>
        <v>Ford Fiesta R5</v>
      </c>
      <c r="G100" s="166" t="str">
        <f>VLOOKUP(B100,Startlist!B:H,6,FALSE)</f>
        <v>MM-MOTORSPORT</v>
      </c>
      <c r="H100" s="290" t="s">
        <v>728</v>
      </c>
      <c r="I100" s="214"/>
    </row>
    <row r="101" spans="1:9" ht="15" customHeight="1">
      <c r="A101" s="164"/>
      <c r="B101" s="115">
        <v>202</v>
      </c>
      <c r="C101" s="165" t="str">
        <f>VLOOKUP(B101,Startlist!B:F,2,FALSE)</f>
        <v>MV3</v>
      </c>
      <c r="D101" s="166" t="str">
        <f>CONCATENATE(VLOOKUP(B101,Startlist!B:H,3,FALSE)," / ",VLOOKUP(B101,Startlist!B:H,4,FALSE))</f>
        <v>Kevin Kuusik / Kuldar Sikk</v>
      </c>
      <c r="E101" s="167" t="str">
        <f>VLOOKUP(B101,Startlist!B:F,5,FALSE)</f>
        <v>EST</v>
      </c>
      <c r="F101" s="166" t="str">
        <f>VLOOKUP(B101,Startlist!B:H,7,FALSE)</f>
        <v>Ford Fiesta R2</v>
      </c>
      <c r="G101" s="166" t="str">
        <f>VLOOKUP(B101,Startlist!B:H,6,FALSE)</f>
        <v>OT RACING</v>
      </c>
      <c r="H101" s="290" t="s">
        <v>728</v>
      </c>
      <c r="I101" s="214"/>
    </row>
    <row r="102" spans="1:9" ht="15" customHeight="1">
      <c r="A102" s="164"/>
      <c r="B102" s="115">
        <v>203</v>
      </c>
      <c r="C102" s="165" t="str">
        <f>VLOOKUP(B102,Startlist!B:F,2,FALSE)</f>
        <v>MV3</v>
      </c>
      <c r="D102" s="166" t="str">
        <f>CONCATENATE(VLOOKUP(B102,Startlist!B:H,3,FALSE)," / ",VLOOKUP(B102,Startlist!B:H,4,FALSE))</f>
        <v>Kenneth Sepp / Tanel Kasesalu</v>
      </c>
      <c r="E102" s="167" t="str">
        <f>VLOOKUP(B102,Startlist!B:F,5,FALSE)</f>
        <v>EST</v>
      </c>
      <c r="F102" s="166" t="str">
        <f>VLOOKUP(B102,Startlist!B:H,7,FALSE)</f>
        <v>Ford Fiesta R2</v>
      </c>
      <c r="G102" s="166" t="str">
        <f>VLOOKUP(B102,Startlist!B:H,6,FALSE)</f>
        <v>SAR-TECH MOTORSPORT</v>
      </c>
      <c r="H102" s="290" t="s">
        <v>728</v>
      </c>
      <c r="I102" s="214"/>
    </row>
    <row r="103" spans="1:9" ht="15" customHeight="1">
      <c r="A103" s="164"/>
      <c r="B103" s="115">
        <v>205</v>
      </c>
      <c r="C103" s="165" t="str">
        <f>VLOOKUP(B103,Startlist!B:F,2,FALSE)</f>
        <v>MV3</v>
      </c>
      <c r="D103" s="166" t="str">
        <f>CONCATENATE(VLOOKUP(B103,Startlist!B:H,3,FALSE)," / ",VLOOKUP(B103,Startlist!B:H,4,FALSE))</f>
        <v>Kristen Kelement / Timo Kasesalu</v>
      </c>
      <c r="E103" s="167" t="str">
        <f>VLOOKUP(B103,Startlist!B:F,5,FALSE)</f>
        <v>EST</v>
      </c>
      <c r="F103" s="166" t="str">
        <f>VLOOKUP(B103,Startlist!B:H,7,FALSE)</f>
        <v>Citroen C2</v>
      </c>
      <c r="G103" s="166" t="str">
        <f>VLOOKUP(B103,Startlist!B:H,6,FALSE)</f>
        <v>RS RACING TEAM</v>
      </c>
      <c r="H103" s="290" t="s">
        <v>728</v>
      </c>
      <c r="I103" s="214"/>
    </row>
    <row r="104" spans="1:9" ht="15" customHeight="1">
      <c r="A104" s="164"/>
      <c r="B104" s="115">
        <v>208</v>
      </c>
      <c r="C104" s="165" t="str">
        <f>VLOOKUP(B104,Startlist!B:F,2,FALSE)</f>
        <v>MV3</v>
      </c>
      <c r="D104" s="166" t="str">
        <f>CONCATENATE(VLOOKUP(B104,Startlist!B:H,3,FALSE)," / ",VLOOKUP(B104,Startlist!B:H,4,FALSE))</f>
        <v>Miko Niinemäe / Martin Valter</v>
      </c>
      <c r="E104" s="167" t="str">
        <f>VLOOKUP(B104,Startlist!B:F,5,FALSE)</f>
        <v>EST</v>
      </c>
      <c r="F104" s="166" t="str">
        <f>VLOOKUP(B104,Startlist!B:H,7,FALSE)</f>
        <v>Peugeot 208</v>
      </c>
      <c r="G104" s="166" t="str">
        <f>VLOOKUP(B104,Startlist!B:H,6,FALSE)</f>
        <v>CUEKS RACING</v>
      </c>
      <c r="H104" s="290" t="s">
        <v>728</v>
      </c>
      <c r="I104" s="214"/>
    </row>
    <row r="105" spans="1:9" ht="15" customHeight="1">
      <c r="A105" s="164"/>
      <c r="H105" s="290" t="s">
        <v>728</v>
      </c>
      <c r="I105" s="214"/>
    </row>
  </sheetData>
  <sheetProtection/>
  <autoFilter ref="A7:H105"/>
  <printOptions horizontalCentered="1"/>
  <pageMargins left="0" right="0" top="0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2"/>
  </sheetPr>
  <dimension ref="A1:H6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23" customWidth="1"/>
    <col min="2" max="2" width="6.00390625" style="0" customWidth="1"/>
    <col min="3" max="3" width="9.140625" style="3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64" customWidth="1"/>
  </cols>
  <sheetData>
    <row r="1" spans="5:8" ht="15.75">
      <c r="E1" s="1" t="str">
        <f>Startlist!$F1</f>
        <v> </v>
      </c>
      <c r="H1" s="68"/>
    </row>
    <row r="2" spans="2:8" ht="15" customHeight="1">
      <c r="B2" s="2"/>
      <c r="E2" s="1" t="str">
        <f>Startlist!$F2</f>
        <v>SILVESTON 48.SAAREMAA RALLI 2015</v>
      </c>
      <c r="H2" s="69"/>
    </row>
    <row r="3" spans="2:8" ht="15">
      <c r="B3" s="2"/>
      <c r="E3" s="24" t="str">
        <f>Startlist!$F3</f>
        <v>09-10 October 2015</v>
      </c>
      <c r="H3" s="69"/>
    </row>
    <row r="4" spans="2:8" ht="15">
      <c r="B4" s="2"/>
      <c r="E4" s="24" t="str">
        <f>Startlist!$F4</f>
        <v>Saaremaa</v>
      </c>
      <c r="H4" s="69"/>
    </row>
    <row r="5" ht="15" customHeight="1">
      <c r="H5" s="69"/>
    </row>
    <row r="6" spans="1:8" ht="15.75" customHeight="1">
      <c r="A6" s="119" t="s">
        <v>1555</v>
      </c>
      <c r="B6" s="209" t="s">
        <v>1809</v>
      </c>
      <c r="C6" s="127"/>
      <c r="D6" s="119"/>
      <c r="E6" s="119"/>
      <c r="F6" s="119"/>
      <c r="G6" s="119"/>
      <c r="H6" s="126"/>
    </row>
    <row r="7" spans="1:8" ht="12.75">
      <c r="A7" s="169"/>
      <c r="B7" s="204" t="s">
        <v>1529</v>
      </c>
      <c r="C7" s="205" t="s">
        <v>1514</v>
      </c>
      <c r="D7" s="206" t="s">
        <v>1515</v>
      </c>
      <c r="E7" s="205"/>
      <c r="F7" s="207" t="s">
        <v>1526</v>
      </c>
      <c r="G7" s="208" t="s">
        <v>1525</v>
      </c>
      <c r="H7" s="159" t="s">
        <v>1518</v>
      </c>
    </row>
    <row r="8" spans="1:8" ht="15" customHeight="1">
      <c r="A8" s="164">
        <v>1</v>
      </c>
      <c r="B8" s="210">
        <v>1</v>
      </c>
      <c r="C8" s="165" t="str">
        <f>VLOOKUP(B8,Startlist!B:F,2,FALSE)</f>
        <v>MV2</v>
      </c>
      <c r="D8" s="166" t="str">
        <f>CONCATENATE(VLOOKUP(B8,Startlist!B:H,3,FALSE)," / ",VLOOKUP(B8,Startlist!B:H,4,FALSE))</f>
        <v>Siim Plangi / Marek Sarapuu</v>
      </c>
      <c r="E8" s="167" t="str">
        <f>VLOOKUP(B8,Startlist!B:F,5,FALSE)</f>
        <v>EST</v>
      </c>
      <c r="F8" s="166" t="str">
        <f>VLOOKUP(B8,Startlist!B:H,7,FALSE)</f>
        <v>Mitsubishi Lancer Evo 10</v>
      </c>
      <c r="G8" s="166" t="str">
        <f>VLOOKUP(B8,Startlist!B:H,6,FALSE)</f>
        <v>ASRT RALLY TEAM</v>
      </c>
      <c r="H8" s="168" t="str">
        <f>VLOOKUP(B8,Results!B:R,12,FALSE)</f>
        <v> 8.04,9</v>
      </c>
    </row>
    <row r="9" spans="1:8" ht="15" customHeight="1">
      <c r="A9" s="164">
        <f>A8+1</f>
        <v>2</v>
      </c>
      <c r="B9" s="210">
        <v>4</v>
      </c>
      <c r="C9" s="165" t="str">
        <f>VLOOKUP(B9,Startlist!B:F,2,FALSE)</f>
        <v>MV2</v>
      </c>
      <c r="D9" s="166" t="str">
        <f>CONCATENATE(VLOOKUP(B9,Startlist!B:H,3,FALSE)," / ",VLOOKUP(B9,Startlist!B:H,4,FALSE))</f>
        <v>Egon Kaur / Annika Arnek</v>
      </c>
      <c r="E9" s="167" t="str">
        <f>VLOOKUP(B9,Startlist!B:F,5,FALSE)</f>
        <v>EST</v>
      </c>
      <c r="F9" s="166" t="str">
        <f>VLOOKUP(B9,Startlist!B:H,7,FALSE)</f>
        <v>Mitsubishi Lancer Evo 9</v>
      </c>
      <c r="G9" s="166" t="str">
        <f>VLOOKUP(B9,Startlist!B:H,6,FALSE)</f>
        <v>KAUR MOTORSPORT</v>
      </c>
      <c r="H9" s="168" t="str">
        <f>VLOOKUP(B9,Results!B:R,12,FALSE)</f>
        <v> 8.11,9</v>
      </c>
    </row>
    <row r="10" spans="1:8" ht="15" customHeight="1">
      <c r="A10" s="164">
        <f aca="true" t="shared" si="0" ref="A10:A52">A9+1</f>
        <v>3</v>
      </c>
      <c r="B10" s="210">
        <v>2</v>
      </c>
      <c r="C10" s="165" t="str">
        <f>VLOOKUP(B10,Startlist!B:F,2,FALSE)</f>
        <v>MV2</v>
      </c>
      <c r="D10" s="166" t="str">
        <f>CONCATENATE(VLOOKUP(B10,Startlist!B:H,3,FALSE)," / ",VLOOKUP(B10,Startlist!B:H,4,FALSE))</f>
        <v>Rainer Aus / Simo Koskinen</v>
      </c>
      <c r="E10" s="167" t="str">
        <f>VLOOKUP(B10,Startlist!B:F,5,FALSE)</f>
        <v>EST</v>
      </c>
      <c r="F10" s="166" t="str">
        <f>VLOOKUP(B10,Startlist!B:H,7,FALSE)</f>
        <v>Mitsubishi Lancer Evo 9</v>
      </c>
      <c r="G10" s="166" t="str">
        <f>VLOOKUP(B10,Startlist!B:H,6,FALSE)</f>
        <v>LEDRENT RALLY TEAM</v>
      </c>
      <c r="H10" s="168" t="str">
        <f>VLOOKUP(B10,Results!B:R,12,FALSE)</f>
        <v> 8.16,5</v>
      </c>
    </row>
    <row r="11" spans="1:8" ht="15" customHeight="1">
      <c r="A11" s="164">
        <f t="shared" si="0"/>
        <v>4</v>
      </c>
      <c r="B11" s="210">
        <v>3</v>
      </c>
      <c r="C11" s="165" t="str">
        <f>VLOOKUP(B11,Startlist!B:F,2,FALSE)</f>
        <v>MV2</v>
      </c>
      <c r="D11" s="166" t="str">
        <f>CONCATENATE(VLOOKUP(B11,Startlist!B:H,3,FALSE)," / ",VLOOKUP(B11,Startlist!B:H,4,FALSE))</f>
        <v>Roland Murakas / Kalle Adler</v>
      </c>
      <c r="E11" s="167" t="str">
        <f>VLOOKUP(B11,Startlist!B:F,5,FALSE)</f>
        <v>EST</v>
      </c>
      <c r="F11" s="166" t="str">
        <f>VLOOKUP(B11,Startlist!B:H,7,FALSE)</f>
        <v>Mitsubishi Lancer Evo 10</v>
      </c>
      <c r="G11" s="166" t="str">
        <f>VLOOKUP(B11,Startlist!B:H,6,FALSE)</f>
        <v>PROREHV RALLY TEAM</v>
      </c>
      <c r="H11" s="168" t="str">
        <f>VLOOKUP(B11,Results!B:R,12,FALSE)</f>
        <v> 8.21,1</v>
      </c>
    </row>
    <row r="12" spans="1:8" ht="15" customHeight="1">
      <c r="A12" s="164">
        <f t="shared" si="0"/>
        <v>5</v>
      </c>
      <c r="B12" s="210">
        <v>27</v>
      </c>
      <c r="C12" s="165" t="str">
        <f>VLOOKUP(B12,Startlist!B:F,2,FALSE)</f>
        <v>MV4</v>
      </c>
      <c r="D12" s="166" t="str">
        <f>CONCATENATE(VLOOKUP(B12,Startlist!B:H,3,FALSE)," / ",VLOOKUP(B12,Startlist!B:H,4,FALSE))</f>
        <v>Karl Martin Volver / Margus Jōerand</v>
      </c>
      <c r="E12" s="167" t="str">
        <f>VLOOKUP(B12,Startlist!B:F,5,FALSE)</f>
        <v>EST</v>
      </c>
      <c r="F12" s="166" t="str">
        <f>VLOOKUP(B12,Startlist!B:H,7,FALSE)</f>
        <v>Peugeot 208 R2</v>
      </c>
      <c r="G12" s="166" t="str">
        <f>VLOOKUP(B12,Startlist!B:H,6,FALSE)</f>
        <v>ASRT RALLY TEAM</v>
      </c>
      <c r="H12" s="168" t="str">
        <f>VLOOKUP(B12,Results!B:R,12,FALSE)</f>
        <v> 8.45,2</v>
      </c>
    </row>
    <row r="13" spans="1:8" ht="15" customHeight="1">
      <c r="A13" s="164">
        <f t="shared" si="0"/>
        <v>6</v>
      </c>
      <c r="B13" s="210">
        <v>26</v>
      </c>
      <c r="C13" s="165" t="str">
        <f>VLOOKUP(B13,Startlist!B:F,2,FALSE)</f>
        <v>MV8</v>
      </c>
      <c r="D13" s="166" t="str">
        <f>CONCATENATE(VLOOKUP(B13,Startlist!B:H,3,FALSE)," / ",VLOOKUP(B13,Startlist!B:H,4,FALSE))</f>
        <v>Aiko Aigro / Kermo Kärtmann</v>
      </c>
      <c r="E13" s="167" t="str">
        <f>VLOOKUP(B13,Startlist!B:F,5,FALSE)</f>
        <v>EST</v>
      </c>
      <c r="F13" s="166" t="str">
        <f>VLOOKUP(B13,Startlist!B:H,7,FALSE)</f>
        <v>Mitsubishi Lancer Evo 6</v>
      </c>
      <c r="G13" s="166" t="str">
        <f>VLOOKUP(B13,Startlist!B:H,6,FALSE)</f>
        <v>TIKKRI MOTORSPORT</v>
      </c>
      <c r="H13" s="168" t="str">
        <f>VLOOKUP(B13,Results!B:R,12,FALSE)</f>
        <v> 8.49,3</v>
      </c>
    </row>
    <row r="14" spans="1:8" ht="15" customHeight="1">
      <c r="A14" s="164">
        <f t="shared" si="0"/>
        <v>7</v>
      </c>
      <c r="B14" s="210">
        <v>206</v>
      </c>
      <c r="C14" s="165" t="str">
        <f>VLOOKUP(B14,Startlist!B:F,2,FALSE)</f>
        <v>MV3</v>
      </c>
      <c r="D14" s="166" t="str">
        <f>CONCATENATE(VLOOKUP(B14,Startlist!B:H,3,FALSE)," / ",VLOOKUP(B14,Startlist!B:H,4,FALSE))</f>
        <v>Sander Siniorg / Karl-Artur Viitra</v>
      </c>
      <c r="E14" s="167" t="str">
        <f>VLOOKUP(B14,Startlist!B:F,5,FALSE)</f>
        <v>EST</v>
      </c>
      <c r="F14" s="166" t="str">
        <f>VLOOKUP(B14,Startlist!B:H,7,FALSE)</f>
        <v>Ford Fiesta R2</v>
      </c>
      <c r="G14" s="166" t="str">
        <f>VLOOKUP(B14,Startlist!B:H,6,FALSE)</f>
        <v>PROREHV RALLY TEAM</v>
      </c>
      <c r="H14" s="168" t="str">
        <f>VLOOKUP(B14,Results!B:R,12,FALSE)</f>
        <v> 8.52,6</v>
      </c>
    </row>
    <row r="15" spans="1:8" ht="15" customHeight="1">
      <c r="A15" s="164">
        <f t="shared" si="0"/>
        <v>8</v>
      </c>
      <c r="B15" s="210">
        <v>17</v>
      </c>
      <c r="C15" s="165" t="str">
        <f>VLOOKUP(B15,Startlist!B:F,2,FALSE)</f>
        <v>MV7</v>
      </c>
      <c r="D15" s="166" t="str">
        <f>CONCATENATE(VLOOKUP(B15,Startlist!B:H,3,FALSE)," / ",VLOOKUP(B15,Startlist!B:H,4,FALSE))</f>
        <v>Einar Laipaik / Siimo Suvemaa</v>
      </c>
      <c r="E15" s="167" t="str">
        <f>VLOOKUP(B15,Startlist!B:F,5,FALSE)</f>
        <v>EST</v>
      </c>
      <c r="F15" s="166" t="str">
        <f>VLOOKUP(B15,Startlist!B:H,7,FALSE)</f>
        <v>BMW M3</v>
      </c>
      <c r="G15" s="166" t="str">
        <f>VLOOKUP(B15,Startlist!B:H,6,FALSE)</f>
        <v>LAITSERALLYPARK</v>
      </c>
      <c r="H15" s="168" t="str">
        <f>VLOOKUP(B15,Results!B:R,12,FALSE)</f>
        <v> 8.52,9</v>
      </c>
    </row>
    <row r="16" spans="1:8" ht="15" customHeight="1">
      <c r="A16" s="164">
        <f t="shared" si="0"/>
        <v>9</v>
      </c>
      <c r="B16" s="210">
        <v>11</v>
      </c>
      <c r="C16" s="165" t="str">
        <f>VLOOKUP(B16,Startlist!B:F,2,FALSE)</f>
        <v>MV2</v>
      </c>
      <c r="D16" s="166" t="str">
        <f>CONCATENATE(VLOOKUP(B16,Startlist!B:H,3,FALSE)," / ",VLOOKUP(B16,Startlist!B:H,4,FALSE))</f>
        <v>Mait Maarend / Mihkel Kapp</v>
      </c>
      <c r="E16" s="167" t="str">
        <f>VLOOKUP(B16,Startlist!B:F,5,FALSE)</f>
        <v>EST</v>
      </c>
      <c r="F16" s="166" t="str">
        <f>VLOOKUP(B16,Startlist!B:H,7,FALSE)</f>
        <v>Mitsubishi Lancer Evo 10</v>
      </c>
      <c r="G16" s="166" t="str">
        <f>VLOOKUP(B16,Startlist!B:H,6,FALSE)</f>
        <v>MIHKEL KAPP</v>
      </c>
      <c r="H16" s="168" t="str">
        <f>VLOOKUP(B16,Results!B:R,12,FALSE)</f>
        <v> 8.53,3</v>
      </c>
    </row>
    <row r="17" spans="1:8" ht="15" customHeight="1">
      <c r="A17" s="164">
        <f t="shared" si="0"/>
        <v>10</v>
      </c>
      <c r="B17" s="210">
        <v>20</v>
      </c>
      <c r="C17" s="165" t="str">
        <f>VLOOKUP(B17,Startlist!B:F,2,FALSE)</f>
        <v>MV7</v>
      </c>
      <c r="D17" s="166" t="str">
        <f>CONCATENATE(VLOOKUP(B17,Startlist!B:H,3,FALSE)," / ",VLOOKUP(B17,Startlist!B:H,4,FALSE))</f>
        <v>Timmu Kōrge / Kaido Kaubi</v>
      </c>
      <c r="E17" s="167" t="str">
        <f>VLOOKUP(B17,Startlist!B:F,5,FALSE)</f>
        <v>EST</v>
      </c>
      <c r="F17" s="166" t="str">
        <f>VLOOKUP(B17,Startlist!B:H,7,FALSE)</f>
        <v>BMW M3</v>
      </c>
      <c r="G17" s="166" t="str">
        <f>VLOOKUP(B17,Startlist!B:H,6,FALSE)</f>
        <v>SAR-TECH MOTORSPORT</v>
      </c>
      <c r="H17" s="168" t="str">
        <f>VLOOKUP(B17,Results!B:R,12,FALSE)</f>
        <v> 8.54,7</v>
      </c>
    </row>
    <row r="18" spans="1:8" ht="15" customHeight="1">
      <c r="A18" s="164">
        <f t="shared" si="0"/>
        <v>11</v>
      </c>
      <c r="B18" s="210">
        <v>33</v>
      </c>
      <c r="C18" s="165" t="str">
        <f>VLOOKUP(B18,Startlist!B:F,2,FALSE)</f>
        <v>MV4</v>
      </c>
      <c r="D18" s="166" t="str">
        <f>CONCATENATE(VLOOKUP(B18,Startlist!B:H,3,FALSE)," / ",VLOOKUP(B18,Startlist!B:H,4,FALSE))</f>
        <v>Gustav Kruuda / Ken Järveoja</v>
      </c>
      <c r="E18" s="167" t="str">
        <f>VLOOKUP(B18,Startlist!B:F,5,FALSE)</f>
        <v>EST</v>
      </c>
      <c r="F18" s="166" t="str">
        <f>VLOOKUP(B18,Startlist!B:H,7,FALSE)</f>
        <v>Ford Fiesta R2</v>
      </c>
      <c r="G18" s="166" t="str">
        <f>VLOOKUP(B18,Startlist!B:H,6,FALSE)</f>
        <v>ME3 RALLYTEAM</v>
      </c>
      <c r="H18" s="168" t="str">
        <f>VLOOKUP(B18,Results!B:R,12,FALSE)</f>
        <v> 8.56,9</v>
      </c>
    </row>
    <row r="19" spans="1:8" ht="15" customHeight="1">
      <c r="A19" s="164">
        <f t="shared" si="0"/>
        <v>12</v>
      </c>
      <c r="B19" s="210">
        <v>201</v>
      </c>
      <c r="C19" s="165" t="str">
        <f>VLOOKUP(B19,Startlist!B:F,2,FALSE)</f>
        <v>MV3</v>
      </c>
      <c r="D19" s="166" t="str">
        <f>CONCATENATE(VLOOKUP(B19,Startlist!B:H,3,FALSE)," / ",VLOOKUP(B19,Startlist!B:H,4,FALSE))</f>
        <v>Oliver Ojaperv / Jarno Talve</v>
      </c>
      <c r="E19" s="167" t="str">
        <f>VLOOKUP(B19,Startlist!B:F,5,FALSE)</f>
        <v>EST</v>
      </c>
      <c r="F19" s="166" t="str">
        <f>VLOOKUP(B19,Startlist!B:H,7,FALSE)</f>
        <v>Ford Fiesta R2</v>
      </c>
      <c r="G19" s="166" t="str">
        <f>VLOOKUP(B19,Startlist!B:H,6,FALSE)</f>
        <v>OT RACING</v>
      </c>
      <c r="H19" s="168" t="str">
        <f>VLOOKUP(B19,Results!B:R,12,FALSE)</f>
        <v> 8.58,6</v>
      </c>
    </row>
    <row r="20" spans="1:8" ht="15" customHeight="1">
      <c r="A20" s="164">
        <f t="shared" si="0"/>
        <v>13</v>
      </c>
      <c r="B20" s="210">
        <v>15</v>
      </c>
      <c r="C20" s="165" t="str">
        <f>VLOOKUP(B20,Startlist!B:F,2,FALSE)</f>
        <v>MV6</v>
      </c>
      <c r="D20" s="166" t="str">
        <f>CONCATENATE(VLOOKUP(B20,Startlist!B:H,3,FALSE)," / ",VLOOKUP(B20,Startlist!B:H,4,FALSE))</f>
        <v>Ken Torn / Riivo Mesila</v>
      </c>
      <c r="E20" s="167" t="str">
        <f>VLOOKUP(B20,Startlist!B:F,5,FALSE)</f>
        <v>EST</v>
      </c>
      <c r="F20" s="166" t="str">
        <f>VLOOKUP(B20,Startlist!B:H,7,FALSE)</f>
        <v>Honda Civic Type-R</v>
      </c>
      <c r="G20" s="166" t="str">
        <f>VLOOKUP(B20,Startlist!B:H,6,FALSE)</f>
        <v>SAR-TECH MOTORSPORT</v>
      </c>
      <c r="H20" s="168" t="str">
        <f>VLOOKUP(B20,Results!B:R,12,FALSE)</f>
        <v> 8.59,9</v>
      </c>
    </row>
    <row r="21" spans="1:8" ht="15" customHeight="1">
      <c r="A21" s="164">
        <f t="shared" si="0"/>
        <v>14</v>
      </c>
      <c r="B21" s="210">
        <v>28</v>
      </c>
      <c r="C21" s="165" t="str">
        <f>VLOOKUP(B21,Startlist!B:F,2,FALSE)</f>
        <v>MV6</v>
      </c>
      <c r="D21" s="166" t="str">
        <f>CONCATENATE(VLOOKUP(B21,Startlist!B:H,3,FALSE)," / ",VLOOKUP(B21,Startlist!B:H,4,FALSE))</f>
        <v>Kristo Subi / Raido Subi</v>
      </c>
      <c r="E21" s="167" t="str">
        <f>VLOOKUP(B21,Startlist!B:F,5,FALSE)</f>
        <v>EST</v>
      </c>
      <c r="F21" s="166" t="str">
        <f>VLOOKUP(B21,Startlist!B:H,7,FALSE)</f>
        <v>Honda Civic Type-R</v>
      </c>
      <c r="G21" s="166" t="str">
        <f>VLOOKUP(B21,Startlist!B:H,6,FALSE)</f>
        <v>ECOM MOTORSPORT</v>
      </c>
      <c r="H21" s="168" t="str">
        <f>VLOOKUP(B21,Results!B:R,12,FALSE)</f>
        <v> 9.00,4</v>
      </c>
    </row>
    <row r="22" spans="1:8" ht="15" customHeight="1">
      <c r="A22" s="164">
        <f t="shared" si="0"/>
        <v>15</v>
      </c>
      <c r="B22" s="210">
        <v>18</v>
      </c>
      <c r="C22" s="165" t="str">
        <f>VLOOKUP(B22,Startlist!B:F,2,FALSE)</f>
        <v>MV7</v>
      </c>
      <c r="D22" s="166" t="str">
        <f>CONCATENATE(VLOOKUP(B22,Startlist!B:H,3,FALSE)," / ",VLOOKUP(B22,Startlist!B:H,4,FALSE))</f>
        <v>Dmitry Nikonchuk / Elena Nikonchuk</v>
      </c>
      <c r="E22" s="167" t="str">
        <f>VLOOKUP(B22,Startlist!B:F,5,FALSE)</f>
        <v>RUS</v>
      </c>
      <c r="F22" s="166" t="str">
        <f>VLOOKUP(B22,Startlist!B:H,7,FALSE)</f>
        <v>BMW M3</v>
      </c>
      <c r="G22" s="166" t="str">
        <f>VLOOKUP(B22,Startlist!B:H,6,FALSE)</f>
        <v>MS RACING</v>
      </c>
      <c r="H22" s="168" t="str">
        <f>VLOOKUP(B22,Results!B:R,12,FALSE)</f>
        <v> 9.08,2</v>
      </c>
    </row>
    <row r="23" spans="1:8" ht="15" customHeight="1">
      <c r="A23" s="164">
        <f t="shared" si="0"/>
        <v>16</v>
      </c>
      <c r="B23" s="210">
        <v>30</v>
      </c>
      <c r="C23" s="165" t="str">
        <f>VLOOKUP(B23,Startlist!B:F,2,FALSE)</f>
        <v>MV4</v>
      </c>
      <c r="D23" s="166" t="str">
        <f>CONCATENATE(VLOOKUP(B23,Startlist!B:H,3,FALSE)," / ",VLOOKUP(B23,Startlist!B:H,4,FALSE))</f>
        <v>David Sultanjants / Siim Oja</v>
      </c>
      <c r="E23" s="167" t="str">
        <f>VLOOKUP(B23,Startlist!B:F,5,FALSE)</f>
        <v>EST</v>
      </c>
      <c r="F23" s="166" t="str">
        <f>VLOOKUP(B23,Startlist!B:H,7,FALSE)</f>
        <v>Citroen DS3</v>
      </c>
      <c r="G23" s="166" t="str">
        <f>VLOOKUP(B23,Startlist!B:H,6,FALSE)</f>
        <v>MS RACING</v>
      </c>
      <c r="H23" s="168" t="str">
        <f>VLOOKUP(B23,Results!B:R,12,FALSE)</f>
        <v> 9.09,9</v>
      </c>
    </row>
    <row r="24" spans="1:8" ht="15" customHeight="1">
      <c r="A24" s="164">
        <f t="shared" si="0"/>
        <v>17</v>
      </c>
      <c r="B24" s="210">
        <v>41</v>
      </c>
      <c r="C24" s="165" t="str">
        <f>VLOOKUP(B24,Startlist!B:F,2,FALSE)</f>
        <v>MV7</v>
      </c>
      <c r="D24" s="166" t="str">
        <f>CONCATENATE(VLOOKUP(B24,Startlist!B:H,3,FALSE)," / ",VLOOKUP(B24,Startlist!B:H,4,FALSE))</f>
        <v>Mario Jürimäe / Rauno Rohtmets</v>
      </c>
      <c r="E24" s="167" t="str">
        <f>VLOOKUP(B24,Startlist!B:F,5,FALSE)</f>
        <v>EST</v>
      </c>
      <c r="F24" s="166" t="str">
        <f>VLOOKUP(B24,Startlist!B:H,7,FALSE)</f>
        <v>BMW M3</v>
      </c>
      <c r="G24" s="166" t="str">
        <f>VLOOKUP(B24,Startlist!B:H,6,FALSE)</f>
        <v>CUEKS RACING</v>
      </c>
      <c r="H24" s="168" t="str">
        <f>VLOOKUP(B24,Results!B:R,12,FALSE)</f>
        <v> 9.10,8</v>
      </c>
    </row>
    <row r="25" spans="1:8" ht="15" customHeight="1">
      <c r="A25" s="164">
        <f t="shared" si="0"/>
        <v>18</v>
      </c>
      <c r="B25" s="210">
        <v>23</v>
      </c>
      <c r="C25" s="165" t="str">
        <f>VLOOKUP(B25,Startlist!B:F,2,FALSE)</f>
        <v>MV8</v>
      </c>
      <c r="D25" s="166" t="str">
        <f>CONCATENATE(VLOOKUP(B25,Startlist!B:H,3,FALSE)," / ",VLOOKUP(B25,Startlist!B:H,4,FALSE))</f>
        <v>Rünno Ubinhain / Carl Terras</v>
      </c>
      <c r="E25" s="167" t="str">
        <f>VLOOKUP(B25,Startlist!B:F,5,FALSE)</f>
        <v>EST</v>
      </c>
      <c r="F25" s="166" t="str">
        <f>VLOOKUP(B25,Startlist!B:H,7,FALSE)</f>
        <v>Subaru Impreza</v>
      </c>
      <c r="G25" s="166" t="str">
        <f>VLOOKUP(B25,Startlist!B:H,6,FALSE)</f>
        <v>CUEKS RACING</v>
      </c>
      <c r="H25" s="168" t="str">
        <f>VLOOKUP(B25,Results!B:R,12,FALSE)</f>
        <v> 9.12,1</v>
      </c>
    </row>
    <row r="26" spans="1:8" ht="15" customHeight="1">
      <c r="A26" s="164">
        <f t="shared" si="0"/>
        <v>19</v>
      </c>
      <c r="B26" s="210">
        <v>204</v>
      </c>
      <c r="C26" s="165" t="str">
        <f>VLOOKUP(B26,Startlist!B:F,2,FALSE)</f>
        <v>MV3</v>
      </c>
      <c r="D26" s="166" t="str">
        <f>CONCATENATE(VLOOKUP(B26,Startlist!B:H,3,FALSE)," / ",VLOOKUP(B26,Startlist!B:H,4,FALSE))</f>
        <v>Roland Poom / Marti Halling</v>
      </c>
      <c r="E26" s="167" t="str">
        <f>VLOOKUP(B26,Startlist!B:F,5,FALSE)</f>
        <v>EST</v>
      </c>
      <c r="F26" s="166" t="str">
        <f>VLOOKUP(B26,Startlist!B:H,7,FALSE)</f>
        <v>Ford Fiesta R2</v>
      </c>
      <c r="G26" s="166" t="str">
        <f>VLOOKUP(B26,Startlist!B:H,6,FALSE)</f>
        <v>KAUR MOTORSPORT</v>
      </c>
      <c r="H26" s="168" t="str">
        <f>VLOOKUP(B26,Results!B:R,12,FALSE)</f>
        <v> 9.13,8</v>
      </c>
    </row>
    <row r="27" spans="1:8" ht="15" customHeight="1">
      <c r="A27" s="164">
        <f t="shared" si="0"/>
        <v>20</v>
      </c>
      <c r="B27" s="210">
        <v>58</v>
      </c>
      <c r="C27" s="165" t="str">
        <f>VLOOKUP(B27,Startlist!B:F,2,FALSE)</f>
        <v>MV8</v>
      </c>
      <c r="D27" s="166" t="str">
        <f>CONCATENATE(VLOOKUP(B27,Startlist!B:H,3,FALSE)," / ",VLOOKUP(B27,Startlist!B:H,4,FALSE))</f>
        <v>Vadim Kuznetsov / Roman Kapustin</v>
      </c>
      <c r="E27" s="167" t="str">
        <f>VLOOKUP(B27,Startlist!B:F,5,FALSE)</f>
        <v>RUS</v>
      </c>
      <c r="F27" s="166" t="str">
        <f>VLOOKUP(B27,Startlist!B:H,7,FALSE)</f>
        <v>Mitsubishi Lancer Evo 8</v>
      </c>
      <c r="G27" s="166" t="str">
        <f>VLOOKUP(B27,Startlist!B:H,6,FALSE)</f>
        <v>TIKKRI MOTORSPORT</v>
      </c>
      <c r="H27" s="168" t="str">
        <f>VLOOKUP(B27,Results!B:R,12,FALSE)</f>
        <v> 9.14,1</v>
      </c>
    </row>
    <row r="28" spans="1:8" ht="15" customHeight="1">
      <c r="A28" s="164">
        <f t="shared" si="0"/>
        <v>21</v>
      </c>
      <c r="B28" s="210">
        <v>65</v>
      </c>
      <c r="C28" s="165" t="str">
        <f>VLOOKUP(B28,Startlist!B:F,2,FALSE)</f>
        <v>MV7</v>
      </c>
      <c r="D28" s="166" t="str">
        <f>CONCATENATE(VLOOKUP(B28,Startlist!B:H,3,FALSE)," / ",VLOOKUP(B28,Startlist!B:H,4,FALSE))</f>
        <v>Marko Ringenberg / Allar Heina</v>
      </c>
      <c r="E28" s="167" t="str">
        <f>VLOOKUP(B28,Startlist!B:F,5,FALSE)</f>
        <v>EST</v>
      </c>
      <c r="F28" s="166" t="str">
        <f>VLOOKUP(B28,Startlist!B:H,7,FALSE)</f>
        <v>BMW M3</v>
      </c>
      <c r="G28" s="166" t="str">
        <f>VLOOKUP(B28,Startlist!B:H,6,FALSE)</f>
        <v>ECOM MOTORSPORT</v>
      </c>
      <c r="H28" s="168" t="str">
        <f>VLOOKUP(B28,Results!B:R,12,FALSE)</f>
        <v> 9.14,7</v>
      </c>
    </row>
    <row r="29" spans="1:8" ht="15" customHeight="1">
      <c r="A29" s="164">
        <f t="shared" si="0"/>
        <v>22</v>
      </c>
      <c r="B29" s="210">
        <v>130</v>
      </c>
      <c r="C29" s="165" t="str">
        <f>VLOOKUP(B29,Startlist!B:F,2,FALSE)</f>
        <v>MV6</v>
      </c>
      <c r="D29" s="166" t="str">
        <f>CONCATENATE(VLOOKUP(B29,Startlist!B:H,3,FALSE)," / ",VLOOKUP(B29,Startlist!B:H,4,FALSE))</f>
        <v>Silver Sōmer / Gert Virves</v>
      </c>
      <c r="E29" s="167" t="str">
        <f>VLOOKUP(B29,Startlist!B:F,5,FALSE)</f>
        <v>EST</v>
      </c>
      <c r="F29" s="166" t="str">
        <f>VLOOKUP(B29,Startlist!B:H,7,FALSE)</f>
        <v>Opel Astra</v>
      </c>
      <c r="G29" s="166" t="str">
        <f>VLOOKUP(B29,Startlist!B:H,6,FALSE)</f>
        <v>ECOM MOTORSPORT</v>
      </c>
      <c r="H29" s="168" t="str">
        <f>VLOOKUP(B29,Results!B:R,12,FALSE)</f>
        <v> 9.15,6</v>
      </c>
    </row>
    <row r="30" spans="1:8" ht="15" customHeight="1">
      <c r="A30" s="164">
        <f t="shared" si="0"/>
        <v>23</v>
      </c>
      <c r="B30" s="210">
        <v>35</v>
      </c>
      <c r="C30" s="165" t="str">
        <f>VLOOKUP(B30,Startlist!B:F,2,FALSE)</f>
        <v>MV8</v>
      </c>
      <c r="D30" s="166" t="str">
        <f>CONCATENATE(VLOOKUP(B30,Startlist!B:H,3,FALSE)," / ",VLOOKUP(B30,Startlist!B:H,4,FALSE))</f>
        <v>Anre Saks / Rainer Maasik</v>
      </c>
      <c r="E30" s="167" t="str">
        <f>VLOOKUP(B30,Startlist!B:F,5,FALSE)</f>
        <v>EST</v>
      </c>
      <c r="F30" s="166" t="str">
        <f>VLOOKUP(B30,Startlist!B:H,7,FALSE)</f>
        <v>Mitsubishi Lancer Evo 7</v>
      </c>
      <c r="G30" s="166" t="str">
        <f>VLOOKUP(B30,Startlist!B:H,6,FALSE)</f>
        <v>LEDRENT RALLY TEAM</v>
      </c>
      <c r="H30" s="168" t="str">
        <f>VLOOKUP(B30,Results!B:R,12,FALSE)</f>
        <v> 9.16,2</v>
      </c>
    </row>
    <row r="31" spans="1:8" ht="15" customHeight="1">
      <c r="A31" s="164">
        <f t="shared" si="0"/>
        <v>24</v>
      </c>
      <c r="B31" s="210">
        <v>43</v>
      </c>
      <c r="C31" s="165" t="str">
        <f>VLOOKUP(B31,Startlist!B:F,2,FALSE)</f>
        <v>MV7</v>
      </c>
      <c r="D31" s="166" t="str">
        <f>CONCATENATE(VLOOKUP(B31,Startlist!B:H,3,FALSE)," / ",VLOOKUP(B31,Startlist!B:H,4,FALSE))</f>
        <v>Raiko Aru / Veiko Kullamäe</v>
      </c>
      <c r="E31" s="167" t="str">
        <f>VLOOKUP(B31,Startlist!B:F,5,FALSE)</f>
        <v>EST</v>
      </c>
      <c r="F31" s="166" t="str">
        <f>VLOOKUP(B31,Startlist!B:H,7,FALSE)</f>
        <v>BMW 325</v>
      </c>
      <c r="G31" s="166" t="str">
        <f>VLOOKUP(B31,Startlist!B:H,6,FALSE)</f>
        <v>ECOM MOTORSPORT</v>
      </c>
      <c r="H31" s="168" t="str">
        <f>VLOOKUP(B31,Results!B:R,12,FALSE)</f>
        <v> 9.18,4</v>
      </c>
    </row>
    <row r="32" spans="1:8" ht="15" customHeight="1">
      <c r="A32" s="164">
        <f t="shared" si="0"/>
        <v>25</v>
      </c>
      <c r="B32" s="210">
        <v>200</v>
      </c>
      <c r="C32" s="165" t="str">
        <f>VLOOKUP(B32,Startlist!B:F,2,FALSE)</f>
        <v>MV3</v>
      </c>
      <c r="D32" s="166" t="str">
        <f>CONCATENATE(VLOOKUP(B32,Startlist!B:H,3,FALSE)," / ",VLOOKUP(B32,Startlist!B:H,4,FALSE))</f>
        <v>Karl Tarrend / Mirko Kaunis</v>
      </c>
      <c r="E32" s="167" t="str">
        <f>VLOOKUP(B32,Startlist!B:F,5,FALSE)</f>
        <v>EST</v>
      </c>
      <c r="F32" s="166" t="str">
        <f>VLOOKUP(B32,Startlist!B:H,7,FALSE)</f>
        <v>Citroen C2 R2</v>
      </c>
      <c r="G32" s="166" t="str">
        <f>VLOOKUP(B32,Startlist!B:H,6,FALSE)</f>
        <v>ASRT RALLY TEAM</v>
      </c>
      <c r="H32" s="168" t="str">
        <f>VLOOKUP(B32,Results!B:R,12,FALSE)</f>
        <v> 9.22,2</v>
      </c>
    </row>
    <row r="33" spans="1:8" ht="15" customHeight="1">
      <c r="A33" s="164">
        <f t="shared" si="0"/>
        <v>26</v>
      </c>
      <c r="B33" s="210">
        <v>75</v>
      </c>
      <c r="C33" s="165" t="str">
        <f>VLOOKUP(B33,Startlist!B:F,2,FALSE)</f>
        <v>MV6</v>
      </c>
      <c r="D33" s="166" t="str">
        <f>CONCATENATE(VLOOKUP(B33,Startlist!B:H,3,FALSE)," / ",VLOOKUP(B33,Startlist!B:H,4,FALSE))</f>
        <v>Rando Turja / Ain Sepp</v>
      </c>
      <c r="E33" s="167" t="str">
        <f>VLOOKUP(B33,Startlist!B:F,5,FALSE)</f>
        <v>EST</v>
      </c>
      <c r="F33" s="166" t="str">
        <f>VLOOKUP(B33,Startlist!B:H,7,FALSE)</f>
        <v>Lada VFTS</v>
      </c>
      <c r="G33" s="166" t="str">
        <f>VLOOKUP(B33,Startlist!B:H,6,FALSE)</f>
        <v>SAR-TECH MOTORSPORT</v>
      </c>
      <c r="H33" s="168" t="str">
        <f>VLOOKUP(B33,Results!B:R,12,FALSE)</f>
        <v> 9.33,3</v>
      </c>
    </row>
    <row r="34" spans="1:8" ht="15" customHeight="1">
      <c r="A34" s="164">
        <f t="shared" si="0"/>
        <v>27</v>
      </c>
      <c r="B34" s="210">
        <v>46</v>
      </c>
      <c r="C34" s="165" t="str">
        <f>VLOOKUP(B34,Startlist!B:F,2,FALSE)</f>
        <v>MV2</v>
      </c>
      <c r="D34" s="166" t="str">
        <f>CONCATENATE(VLOOKUP(B34,Startlist!B:H,3,FALSE)," / ",VLOOKUP(B34,Startlist!B:H,4,FALSE))</f>
        <v>Denis Levyatov / Maria Uger</v>
      </c>
      <c r="E34" s="167" t="str">
        <f>VLOOKUP(B34,Startlist!B:F,5,FALSE)</f>
        <v>RUS / ISR</v>
      </c>
      <c r="F34" s="166" t="str">
        <f>VLOOKUP(B34,Startlist!B:H,7,FALSE)</f>
        <v>Mitsubishi Lancer Evo 10</v>
      </c>
      <c r="G34" s="166" t="str">
        <f>VLOOKUP(B34,Startlist!B:H,6,FALSE)</f>
        <v>CONE FOREST RALLY TEAM</v>
      </c>
      <c r="H34" s="168" t="str">
        <f>VLOOKUP(B34,Results!B:R,12,FALSE)</f>
        <v> 9.34,4</v>
      </c>
    </row>
    <row r="35" spans="1:8" ht="15" customHeight="1">
      <c r="A35" s="164">
        <f t="shared" si="0"/>
        <v>28</v>
      </c>
      <c r="B35" s="210">
        <v>40</v>
      </c>
      <c r="C35" s="165" t="str">
        <f>VLOOKUP(B35,Startlist!B:F,2,FALSE)</f>
        <v>MV7</v>
      </c>
      <c r="D35" s="166" t="str">
        <f>CONCATENATE(VLOOKUP(B35,Startlist!B:H,3,FALSE)," / ",VLOOKUP(B35,Startlist!B:H,4,FALSE))</f>
        <v>Madis Vanaselja / Jaanus Hōbemägi</v>
      </c>
      <c r="E35" s="167" t="str">
        <f>VLOOKUP(B35,Startlist!B:F,5,FALSE)</f>
        <v>EST</v>
      </c>
      <c r="F35" s="166" t="str">
        <f>VLOOKUP(B35,Startlist!B:H,7,FALSE)</f>
        <v>BMW M3</v>
      </c>
      <c r="G35" s="166" t="str">
        <f>VLOOKUP(B35,Startlist!B:H,6,FALSE)</f>
        <v>MS RACING</v>
      </c>
      <c r="H35" s="168" t="str">
        <f>VLOOKUP(B35,Results!B:R,12,FALSE)</f>
        <v> 9.36,4</v>
      </c>
    </row>
    <row r="36" spans="1:8" ht="15" customHeight="1">
      <c r="A36" s="164">
        <f t="shared" si="0"/>
        <v>29</v>
      </c>
      <c r="B36" s="210">
        <v>96</v>
      </c>
      <c r="C36" s="165" t="str">
        <f>VLOOKUP(B36,Startlist!B:F,2,FALSE)</f>
        <v>MV6</v>
      </c>
      <c r="D36" s="166" t="str">
        <f>CONCATENATE(VLOOKUP(B36,Startlist!B:H,3,FALSE)," / ",VLOOKUP(B36,Startlist!B:H,4,FALSE))</f>
        <v>Kasper Koosa / Ronald Jürgenson</v>
      </c>
      <c r="E36" s="167" t="str">
        <f>VLOOKUP(B36,Startlist!B:F,5,FALSE)</f>
        <v>EST</v>
      </c>
      <c r="F36" s="166" t="str">
        <f>VLOOKUP(B36,Startlist!B:H,7,FALSE)</f>
        <v>Nissan Sunny</v>
      </c>
      <c r="G36" s="166" t="str">
        <f>VLOOKUP(B36,Startlist!B:H,6,FALSE)</f>
        <v>TIKKRI MOTORSPORT</v>
      </c>
      <c r="H36" s="168" t="str">
        <f>VLOOKUP(B36,Results!B:R,12,FALSE)</f>
        <v> 9.37,0</v>
      </c>
    </row>
    <row r="37" spans="1:8" ht="15" customHeight="1">
      <c r="A37" s="164">
        <f t="shared" si="0"/>
        <v>30</v>
      </c>
      <c r="B37" s="210">
        <v>104</v>
      </c>
      <c r="C37" s="165" t="str">
        <f>VLOOKUP(B37,Startlist!B:F,2,FALSE)</f>
        <v>MV6</v>
      </c>
      <c r="D37" s="166" t="str">
        <f>CONCATENATE(VLOOKUP(B37,Startlist!B:H,3,FALSE)," / ",VLOOKUP(B37,Startlist!B:H,4,FALSE))</f>
        <v>Mart Kask / Jörgen Pukk</v>
      </c>
      <c r="E37" s="167" t="str">
        <f>VLOOKUP(B37,Startlist!B:F,5,FALSE)</f>
        <v>EST</v>
      </c>
      <c r="F37" s="166" t="str">
        <f>VLOOKUP(B37,Startlist!B:H,7,FALSE)</f>
        <v>BMW 318is</v>
      </c>
      <c r="G37" s="166" t="str">
        <f>VLOOKUP(B37,Startlist!B:H,6,FALSE)</f>
        <v>LAITSERALLYPARK</v>
      </c>
      <c r="H37" s="168" t="str">
        <f>VLOOKUP(B37,Results!B:R,12,FALSE)</f>
        <v> 9.37,6</v>
      </c>
    </row>
    <row r="38" spans="1:8" ht="15" customHeight="1">
      <c r="A38" s="164">
        <f t="shared" si="0"/>
        <v>31</v>
      </c>
      <c r="B38" s="210">
        <v>102</v>
      </c>
      <c r="C38" s="165" t="str">
        <f>VLOOKUP(B38,Startlist!B:F,2,FALSE)</f>
        <v>MV5</v>
      </c>
      <c r="D38" s="166" t="str">
        <f>CONCATENATE(VLOOKUP(B38,Startlist!B:H,3,FALSE)," / ",VLOOKUP(B38,Startlist!B:H,4,FALSE))</f>
        <v>Kermo Laus / Kauri Pannas</v>
      </c>
      <c r="E38" s="167" t="str">
        <f>VLOOKUP(B38,Startlist!B:F,5,FALSE)</f>
        <v>EST</v>
      </c>
      <c r="F38" s="166" t="str">
        <f>VLOOKUP(B38,Startlist!B:H,7,FALSE)</f>
        <v>Nissan Sunny</v>
      </c>
      <c r="G38" s="166" t="str">
        <f>VLOOKUP(B38,Startlist!B:H,6,FALSE)</f>
        <v>SAR-TECH MOTORSPORT</v>
      </c>
      <c r="H38" s="168" t="str">
        <f>VLOOKUP(B38,Results!B:R,12,FALSE)</f>
        <v> 9.37,7</v>
      </c>
    </row>
    <row r="39" spans="1:8" ht="15" customHeight="1">
      <c r="A39" s="164">
        <f t="shared" si="0"/>
        <v>32</v>
      </c>
      <c r="B39" s="210">
        <v>74</v>
      </c>
      <c r="C39" s="165" t="str">
        <f>VLOOKUP(B39,Startlist!B:F,2,FALSE)</f>
        <v>MV5</v>
      </c>
      <c r="D39" s="166" t="str">
        <f>CONCATENATE(VLOOKUP(B39,Startlist!B:H,3,FALSE)," / ",VLOOKUP(B39,Startlist!B:H,4,FALSE))</f>
        <v>Janar Tänak / Janno Õunpuu</v>
      </c>
      <c r="E39" s="167" t="str">
        <f>VLOOKUP(B39,Startlist!B:F,5,FALSE)</f>
        <v>EST</v>
      </c>
      <c r="F39" s="166" t="str">
        <f>VLOOKUP(B39,Startlist!B:H,7,FALSE)</f>
        <v>Lada S1600</v>
      </c>
      <c r="G39" s="166" t="str">
        <f>VLOOKUP(B39,Startlist!B:H,6,FALSE)</f>
        <v>OT RACING</v>
      </c>
      <c r="H39" s="168" t="str">
        <f>VLOOKUP(B39,Results!B:R,12,FALSE)</f>
        <v> 9.41,7</v>
      </c>
    </row>
    <row r="40" spans="1:8" ht="15" customHeight="1">
      <c r="A40" s="164">
        <f t="shared" si="0"/>
        <v>33</v>
      </c>
      <c r="B40" s="210">
        <v>88</v>
      </c>
      <c r="C40" s="165" t="str">
        <f>VLOOKUP(B40,Startlist!B:F,2,FALSE)</f>
        <v>MV5</v>
      </c>
      <c r="D40" s="166" t="str">
        <f>CONCATENATE(VLOOKUP(B40,Startlist!B:H,3,FALSE)," / ",VLOOKUP(B40,Startlist!B:H,4,FALSE))</f>
        <v>Gert-Kaupo Kähr / Jan Pantalon</v>
      </c>
      <c r="E40" s="167" t="str">
        <f>VLOOKUP(B40,Startlist!B:F,5,FALSE)</f>
        <v>EST</v>
      </c>
      <c r="F40" s="166" t="str">
        <f>VLOOKUP(B40,Startlist!B:H,7,FALSE)</f>
        <v>Honda Civic</v>
      </c>
      <c r="G40" s="166" t="str">
        <f>VLOOKUP(B40,Startlist!B:H,6,FALSE)</f>
        <v>REINUP MOTORSPORT</v>
      </c>
      <c r="H40" s="168" t="str">
        <f>VLOOKUP(B40,Results!B:R,12,FALSE)</f>
        <v> 9.47,3</v>
      </c>
    </row>
    <row r="41" spans="1:8" ht="15" customHeight="1">
      <c r="A41" s="164">
        <f t="shared" si="0"/>
        <v>34</v>
      </c>
      <c r="B41" s="210">
        <v>38</v>
      </c>
      <c r="C41" s="165" t="str">
        <f>VLOOKUP(B41,Startlist!B:F,2,FALSE)</f>
        <v>MV2</v>
      </c>
      <c r="D41" s="166" t="str">
        <f>CONCATENATE(VLOOKUP(B41,Startlist!B:H,3,FALSE)," / ",VLOOKUP(B41,Startlist!B:H,4,FALSE))</f>
        <v>Yuri Sidorenko / Sergei Larens</v>
      </c>
      <c r="E41" s="167" t="str">
        <f>VLOOKUP(B41,Startlist!B:F,5,FALSE)</f>
        <v>RUS / EST</v>
      </c>
      <c r="F41" s="166" t="str">
        <f>VLOOKUP(B41,Startlist!B:H,7,FALSE)</f>
        <v>Mitsubishi Lancer Evo 9</v>
      </c>
      <c r="G41" s="166" t="str">
        <f>VLOOKUP(B41,Startlist!B:H,6,FALSE)</f>
        <v>BLISS RALLY</v>
      </c>
      <c r="H41" s="168" t="str">
        <f>VLOOKUP(B41,Results!B:R,12,FALSE)</f>
        <v> 9.47,3</v>
      </c>
    </row>
    <row r="42" spans="1:8" ht="15" customHeight="1">
      <c r="A42" s="164">
        <f t="shared" si="0"/>
        <v>35</v>
      </c>
      <c r="B42" s="210">
        <v>67</v>
      </c>
      <c r="C42" s="165" t="str">
        <f>VLOOKUP(B42,Startlist!B:F,2,FALSE)</f>
        <v>MV6</v>
      </c>
      <c r="D42" s="166" t="str">
        <f>CONCATENATE(VLOOKUP(B42,Startlist!B:H,3,FALSE)," / ",VLOOKUP(B42,Startlist!B:H,4,FALSE))</f>
        <v>Kristjan Sinik / Meelis Siidirätsep</v>
      </c>
      <c r="E42" s="167" t="str">
        <f>VLOOKUP(B42,Startlist!B:F,5,FALSE)</f>
        <v>EST</v>
      </c>
      <c r="F42" s="166" t="str">
        <f>VLOOKUP(B42,Startlist!B:H,7,FALSE)</f>
        <v>Nissan Sunny</v>
      </c>
      <c r="G42" s="166" t="str">
        <f>VLOOKUP(B42,Startlist!B:H,6,FALSE)</f>
        <v>ERKI SPORT</v>
      </c>
      <c r="H42" s="168" t="str">
        <f>VLOOKUP(B42,Results!B:R,12,FALSE)</f>
        <v> 9.52,7</v>
      </c>
    </row>
    <row r="43" spans="1:8" ht="15" customHeight="1">
      <c r="A43" s="164">
        <f t="shared" si="0"/>
        <v>36</v>
      </c>
      <c r="B43" s="210">
        <v>87</v>
      </c>
      <c r="C43" s="165" t="str">
        <f>VLOOKUP(B43,Startlist!B:F,2,FALSE)</f>
        <v>MV6</v>
      </c>
      <c r="D43" s="166" t="str">
        <f>CONCATENATE(VLOOKUP(B43,Startlist!B:H,3,FALSE)," / ",VLOOKUP(B43,Startlist!B:H,4,FALSE))</f>
        <v>Edgars Balodis / Inese Akmentina</v>
      </c>
      <c r="E43" s="167" t="str">
        <f>VLOOKUP(B43,Startlist!B:F,5,FALSE)</f>
        <v>LAT</v>
      </c>
      <c r="F43" s="166" t="str">
        <f>VLOOKUP(B43,Startlist!B:H,7,FALSE)</f>
        <v>Honda Civic Type-R</v>
      </c>
      <c r="G43" s="166" t="str">
        <f>VLOOKUP(B43,Startlist!B:H,6,FALSE)</f>
        <v>EDGARS BALODIS</v>
      </c>
      <c r="H43" s="168" t="str">
        <f>VLOOKUP(B43,Results!B:R,12,FALSE)</f>
        <v> 9.53,5</v>
      </c>
    </row>
    <row r="44" spans="1:8" ht="15" customHeight="1">
      <c r="A44" s="164">
        <f t="shared" si="0"/>
        <v>37</v>
      </c>
      <c r="B44" s="210">
        <v>103</v>
      </c>
      <c r="C44" s="165" t="str">
        <f>VLOOKUP(B44,Startlist!B:F,2,FALSE)</f>
        <v>MV4</v>
      </c>
      <c r="D44" s="166" t="str">
        <f>CONCATENATE(VLOOKUP(B44,Startlist!B:H,3,FALSE)," / ",VLOOKUP(B44,Startlist!B:H,4,FALSE))</f>
        <v>Georg Linnamäe / Oliver Tampuu</v>
      </c>
      <c r="E44" s="167" t="str">
        <f>VLOOKUP(B44,Startlist!B:F,5,FALSE)</f>
        <v>EST</v>
      </c>
      <c r="F44" s="166" t="str">
        <f>VLOOKUP(B44,Startlist!B:H,7,FALSE)</f>
        <v>Peugeot 208 R2</v>
      </c>
      <c r="G44" s="166" t="str">
        <f>VLOOKUP(B44,Startlist!B:H,6,FALSE)</f>
        <v>ALM MOTORSPORT</v>
      </c>
      <c r="H44" s="168" t="str">
        <f>VLOOKUP(B44,Results!B:R,12,FALSE)</f>
        <v> 9.57,3</v>
      </c>
    </row>
    <row r="45" spans="1:8" ht="15" customHeight="1">
      <c r="A45" s="164">
        <f t="shared" si="0"/>
        <v>38</v>
      </c>
      <c r="B45" s="210">
        <v>94</v>
      </c>
      <c r="C45" s="165" t="str">
        <f>VLOOKUP(B45,Startlist!B:F,2,FALSE)</f>
        <v>MV6</v>
      </c>
      <c r="D45" s="166" t="str">
        <f>CONCATENATE(VLOOKUP(B45,Startlist!B:H,3,FALSE)," / ",VLOOKUP(B45,Startlist!B:H,4,FALSE))</f>
        <v>Martin Vatter / Oliver Peebo</v>
      </c>
      <c r="E45" s="167" t="str">
        <f>VLOOKUP(B45,Startlist!B:F,5,FALSE)</f>
        <v>EST</v>
      </c>
      <c r="F45" s="166" t="str">
        <f>VLOOKUP(B45,Startlist!B:H,7,FALSE)</f>
        <v>Honda Civic Type-R</v>
      </c>
      <c r="G45" s="166" t="str">
        <f>VLOOKUP(B45,Startlist!B:H,6,FALSE)</f>
        <v>TIKKRI MOTORSPORT</v>
      </c>
      <c r="H45" s="168" t="str">
        <f>VLOOKUP(B45,Results!B:R,12,FALSE)</f>
        <v>10.10,2</v>
      </c>
    </row>
    <row r="46" spans="1:8" ht="15" customHeight="1">
      <c r="A46" s="164">
        <f t="shared" si="0"/>
        <v>39</v>
      </c>
      <c r="B46" s="210">
        <v>52</v>
      </c>
      <c r="C46" s="165" t="str">
        <f>VLOOKUP(B46,Startlist!B:F,2,FALSE)</f>
        <v>MV6</v>
      </c>
      <c r="D46" s="166" t="str">
        <f>CONCATENATE(VLOOKUP(B46,Startlist!B:H,3,FALSE)," / ",VLOOKUP(B46,Startlist!B:H,4,FALSE))</f>
        <v>Mait Madik / Toomas Tauk</v>
      </c>
      <c r="E46" s="167" t="str">
        <f>VLOOKUP(B46,Startlist!B:F,5,FALSE)</f>
        <v>EST</v>
      </c>
      <c r="F46" s="166" t="str">
        <f>VLOOKUP(B46,Startlist!B:H,7,FALSE)</f>
        <v>Honda Civic Type-R</v>
      </c>
      <c r="G46" s="166" t="str">
        <f>VLOOKUP(B46,Startlist!B:H,6,FALSE)</f>
        <v>CUEKS RACING</v>
      </c>
      <c r="H46" s="168" t="str">
        <f>VLOOKUP(B46,Results!B:R,12,FALSE)</f>
        <v>10.15,3</v>
      </c>
    </row>
    <row r="47" spans="1:8" ht="15" customHeight="1">
      <c r="A47" s="164">
        <f t="shared" si="0"/>
        <v>40</v>
      </c>
      <c r="B47" s="210">
        <v>110</v>
      </c>
      <c r="C47" s="165" t="str">
        <f>VLOOKUP(B47,Startlist!B:F,2,FALSE)</f>
        <v>MV5</v>
      </c>
      <c r="D47" s="166" t="str">
        <f>CONCATENATE(VLOOKUP(B47,Startlist!B:H,3,FALSE)," / ",VLOOKUP(B47,Startlist!B:H,4,FALSE))</f>
        <v>Henri Franke / Andres Lichtfeldt</v>
      </c>
      <c r="E47" s="167" t="str">
        <f>VLOOKUP(B47,Startlist!B:F,5,FALSE)</f>
        <v>EST</v>
      </c>
      <c r="F47" s="166" t="str">
        <f>VLOOKUP(B47,Startlist!B:H,7,FALSE)</f>
        <v>Suzuki Baleno</v>
      </c>
      <c r="G47" s="166" t="str">
        <f>VLOOKUP(B47,Startlist!B:H,6,FALSE)</f>
        <v>ECOM MOTORSPORT</v>
      </c>
      <c r="H47" s="168" t="str">
        <f>VLOOKUP(B47,Results!B:R,12,FALSE)</f>
        <v>10.19,8</v>
      </c>
    </row>
    <row r="48" spans="1:8" ht="15" customHeight="1">
      <c r="A48" s="164">
        <f t="shared" si="0"/>
        <v>41</v>
      </c>
      <c r="B48" s="210">
        <v>109</v>
      </c>
      <c r="C48" s="165" t="str">
        <f>VLOOKUP(B48,Startlist!B:F,2,FALSE)</f>
        <v>MV6</v>
      </c>
      <c r="D48" s="166" t="str">
        <f>CONCATENATE(VLOOKUP(B48,Startlist!B:H,3,FALSE)," / ",VLOOKUP(B48,Startlist!B:H,4,FALSE))</f>
        <v>Peep Trave / Indrek Jōeäär</v>
      </c>
      <c r="E48" s="167" t="str">
        <f>VLOOKUP(B48,Startlist!B:F,5,FALSE)</f>
        <v>EST</v>
      </c>
      <c r="F48" s="166" t="str">
        <f>VLOOKUP(B48,Startlist!B:H,7,FALSE)</f>
        <v>Honda Civic Type-R</v>
      </c>
      <c r="G48" s="166" t="str">
        <f>VLOOKUP(B48,Startlist!B:H,6,FALSE)</f>
        <v>SAR-TECH MOTORSPORT</v>
      </c>
      <c r="H48" s="168" t="str">
        <f>VLOOKUP(B48,Results!B:R,12,FALSE)</f>
        <v>10.31,0</v>
      </c>
    </row>
    <row r="49" spans="1:8" ht="15" customHeight="1">
      <c r="A49" s="164">
        <f t="shared" si="0"/>
        <v>42</v>
      </c>
      <c r="B49" s="210">
        <v>119</v>
      </c>
      <c r="C49" s="165" t="str">
        <f>VLOOKUP(B49,Startlist!B:F,2,FALSE)</f>
        <v>MV6</v>
      </c>
      <c r="D49" s="166" t="str">
        <f>CONCATENATE(VLOOKUP(B49,Startlist!B:H,3,FALSE)," / ",VLOOKUP(B49,Startlist!B:H,4,FALSE))</f>
        <v>Alar Tatrik / Lauri Õlli</v>
      </c>
      <c r="E49" s="167" t="str">
        <f>VLOOKUP(B49,Startlist!B:F,5,FALSE)</f>
        <v>EST</v>
      </c>
      <c r="F49" s="166" t="str">
        <f>VLOOKUP(B49,Startlist!B:H,7,FALSE)</f>
        <v>BMW 318ti Compact</v>
      </c>
      <c r="G49" s="166" t="str">
        <f>VLOOKUP(B49,Startlist!B:H,6,FALSE)</f>
        <v>PROREHV RALLY TEAM</v>
      </c>
      <c r="H49" s="168" t="str">
        <f>VLOOKUP(B49,Results!B:R,12,FALSE)</f>
        <v>10.32,5</v>
      </c>
    </row>
    <row r="50" spans="1:8" ht="15" customHeight="1">
      <c r="A50" s="164">
        <f t="shared" si="0"/>
        <v>43</v>
      </c>
      <c r="B50" s="210">
        <v>129</v>
      </c>
      <c r="C50" s="165" t="str">
        <f>VLOOKUP(B50,Startlist!B:F,2,FALSE)</f>
        <v>MV5</v>
      </c>
      <c r="D50" s="166" t="str">
        <f>CONCATENATE(VLOOKUP(B50,Startlist!B:H,3,FALSE)," / ",VLOOKUP(B50,Startlist!B:H,4,FALSE))</f>
        <v>Lauri Peegel / Anders Tammel</v>
      </c>
      <c r="E50" s="167" t="str">
        <f>VLOOKUP(B50,Startlist!B:F,5,FALSE)</f>
        <v>EST</v>
      </c>
      <c r="F50" s="166" t="str">
        <f>VLOOKUP(B50,Startlist!B:H,7,FALSE)</f>
        <v>Honda Civic</v>
      </c>
      <c r="G50" s="166" t="str">
        <f>VLOOKUP(B50,Startlist!B:H,6,FALSE)</f>
        <v>SAR-TECH MOTORSPORT</v>
      </c>
      <c r="H50" s="168" t="str">
        <f>VLOOKUP(B50,Results!B:R,12,FALSE)</f>
        <v>10.35,2</v>
      </c>
    </row>
    <row r="51" spans="1:8" ht="15" customHeight="1">
      <c r="A51" s="164">
        <f t="shared" si="0"/>
        <v>44</v>
      </c>
      <c r="B51" s="210">
        <v>133</v>
      </c>
      <c r="C51" s="165" t="str">
        <f>VLOOKUP(B51,Startlist!B:F,2,FALSE)</f>
        <v>MV6</v>
      </c>
      <c r="D51" s="166" t="str">
        <f>CONCATENATE(VLOOKUP(B51,Startlist!B:H,3,FALSE)," / ",VLOOKUP(B51,Startlist!B:H,4,FALSE))</f>
        <v>Marko Heinoja / Arvo Rego</v>
      </c>
      <c r="E51" s="167" t="str">
        <f>VLOOKUP(B51,Startlist!B:F,5,FALSE)</f>
        <v>EST</v>
      </c>
      <c r="F51" s="166" t="str">
        <f>VLOOKUP(B51,Startlist!B:H,7,FALSE)</f>
        <v>Seat Ibiza GTI</v>
      </c>
      <c r="G51" s="166" t="str">
        <f>VLOOKUP(B51,Startlist!B:H,6,FALSE)</f>
        <v>ECOM MOTORSPORT</v>
      </c>
      <c r="H51" s="168" t="str">
        <f>VLOOKUP(B51,Results!B:R,12,FALSE)</f>
        <v>10.37,8</v>
      </c>
    </row>
    <row r="52" spans="1:8" ht="15" customHeight="1">
      <c r="A52" s="164">
        <f t="shared" si="0"/>
        <v>45</v>
      </c>
      <c r="B52" s="210">
        <v>121</v>
      </c>
      <c r="C52" s="165" t="str">
        <f>VLOOKUP(B52,Startlist!B:F,2,FALSE)</f>
        <v>MV7</v>
      </c>
      <c r="D52" s="166" t="str">
        <f>CONCATENATE(VLOOKUP(B52,Startlist!B:H,3,FALSE)," / ",VLOOKUP(B52,Startlist!B:H,4,FALSE))</f>
        <v>Peeter Kaibald / Jarmo Liivak</v>
      </c>
      <c r="E52" s="167" t="str">
        <f>VLOOKUP(B52,Startlist!B:F,5,FALSE)</f>
        <v>EST</v>
      </c>
      <c r="F52" s="166" t="str">
        <f>VLOOKUP(B52,Startlist!B:H,7,FALSE)</f>
        <v>BMW M3</v>
      </c>
      <c r="G52" s="166" t="str">
        <f>VLOOKUP(B52,Startlist!B:H,6,FALSE)</f>
        <v>ECOM MOTORSPORT</v>
      </c>
      <c r="H52" s="168" t="str">
        <f>VLOOKUP(B52,Results!B:R,12,FALSE)</f>
        <v>10.40,5</v>
      </c>
    </row>
    <row r="53" spans="1:8" ht="15" customHeight="1">
      <c r="A53" s="164">
        <f aca="true" t="shared" si="1" ref="A53:A66">A52+1</f>
        <v>46</v>
      </c>
      <c r="B53" s="210">
        <v>128</v>
      </c>
      <c r="C53" s="165" t="str">
        <f>VLOOKUP(B53,Startlist!B:F,2,FALSE)</f>
        <v>MV5</v>
      </c>
      <c r="D53" s="166" t="str">
        <f>CONCATENATE(VLOOKUP(B53,Startlist!B:H,3,FALSE)," / ",VLOOKUP(B53,Startlist!B:H,4,FALSE))</f>
        <v>Alari Sillaste / Arvo Liimann</v>
      </c>
      <c r="E53" s="167" t="str">
        <f>VLOOKUP(B53,Startlist!B:F,5,FALSE)</f>
        <v>EST</v>
      </c>
      <c r="F53" s="166" t="str">
        <f>VLOOKUP(B53,Startlist!B:H,7,FALSE)</f>
        <v>AZLK 2140</v>
      </c>
      <c r="G53" s="166" t="str">
        <f>VLOOKUP(B53,Startlist!B:H,6,FALSE)</f>
        <v>GAZ RALLIKLUBI</v>
      </c>
      <c r="H53" s="168" t="str">
        <f>VLOOKUP(B53,Results!B:R,12,FALSE)</f>
        <v>10.40,6</v>
      </c>
    </row>
    <row r="54" spans="1:8" ht="15" customHeight="1">
      <c r="A54" s="164">
        <f t="shared" si="1"/>
        <v>47</v>
      </c>
      <c r="B54" s="210">
        <v>124</v>
      </c>
      <c r="C54" s="165" t="str">
        <f>VLOOKUP(B54,Startlist!B:F,2,FALSE)</f>
        <v>MV6</v>
      </c>
      <c r="D54" s="166" t="str">
        <f>CONCATENATE(VLOOKUP(B54,Startlist!B:H,3,FALSE)," / ",VLOOKUP(B54,Startlist!B:H,4,FALSE))</f>
        <v>Vello Tiitus / Sven Andevei</v>
      </c>
      <c r="E54" s="167" t="str">
        <f>VLOOKUP(B54,Startlist!B:F,5,FALSE)</f>
        <v>EST</v>
      </c>
      <c r="F54" s="166" t="str">
        <f>VLOOKUP(B54,Startlist!B:H,7,FALSE)</f>
        <v>Mitsubishi Colt</v>
      </c>
      <c r="G54" s="166" t="str">
        <f>VLOOKUP(B54,Startlist!B:H,6,FALSE)</f>
        <v>EHMOFIX RALLY TEAM</v>
      </c>
      <c r="H54" s="168" t="str">
        <f>VLOOKUP(B54,Results!B:R,12,FALSE)</f>
        <v>10.40,8</v>
      </c>
    </row>
    <row r="55" spans="1:8" ht="15" customHeight="1">
      <c r="A55" s="164">
        <f t="shared" si="1"/>
        <v>48</v>
      </c>
      <c r="B55" s="210">
        <v>142</v>
      </c>
      <c r="C55" s="165" t="str">
        <f>VLOOKUP(B55,Startlist!B:F,2,FALSE)</f>
        <v>MV9</v>
      </c>
      <c r="D55" s="166" t="str">
        <f>CONCATENATE(VLOOKUP(B55,Startlist!B:H,3,FALSE)," / ",VLOOKUP(B55,Startlist!B:H,4,FALSE))</f>
        <v>Meelis Hirsnik / Kaido Oru</v>
      </c>
      <c r="E55" s="167" t="str">
        <f>VLOOKUP(B55,Startlist!B:F,5,FALSE)</f>
        <v>EST</v>
      </c>
      <c r="F55" s="166" t="str">
        <f>VLOOKUP(B55,Startlist!B:H,7,FALSE)</f>
        <v>Gaz 51</v>
      </c>
      <c r="G55" s="166" t="str">
        <f>VLOOKUP(B55,Startlist!B:H,6,FALSE)</f>
        <v>PROREHV RALLY TEAM</v>
      </c>
      <c r="H55" s="168" t="str">
        <f>VLOOKUP(B55,Results!B:R,12,FALSE)</f>
        <v>10.43,0</v>
      </c>
    </row>
    <row r="56" spans="1:8" ht="15" customHeight="1">
      <c r="A56" s="164">
        <f t="shared" si="1"/>
        <v>49</v>
      </c>
      <c r="B56" s="210">
        <v>111</v>
      </c>
      <c r="C56" s="165" t="str">
        <f>VLOOKUP(B56,Startlist!B:F,2,FALSE)</f>
        <v>MV5</v>
      </c>
      <c r="D56" s="166" t="str">
        <f>CONCATENATE(VLOOKUP(B56,Startlist!B:H,3,FALSE)," / ",VLOOKUP(B56,Startlist!B:H,4,FALSE))</f>
        <v>Raigo Vilbiks / Silver Siivelt</v>
      </c>
      <c r="E56" s="167" t="str">
        <f>VLOOKUP(B56,Startlist!B:F,5,FALSE)</f>
        <v>EST</v>
      </c>
      <c r="F56" s="166" t="str">
        <f>VLOOKUP(B56,Startlist!B:H,7,FALSE)</f>
        <v>Lada Samara</v>
      </c>
      <c r="G56" s="166" t="str">
        <f>VLOOKUP(B56,Startlist!B:H,6,FALSE)</f>
        <v>ECOM MOTORSPORT</v>
      </c>
      <c r="H56" s="168" t="str">
        <f>VLOOKUP(B56,Results!B:R,12,FALSE)</f>
        <v>10.59,6</v>
      </c>
    </row>
    <row r="57" spans="1:8" ht="15" customHeight="1">
      <c r="A57" s="164">
        <f t="shared" si="1"/>
        <v>50</v>
      </c>
      <c r="B57" s="210">
        <v>141</v>
      </c>
      <c r="C57" s="165" t="str">
        <f>VLOOKUP(B57,Startlist!B:F,2,FALSE)</f>
        <v>MV9</v>
      </c>
      <c r="D57" s="166" t="str">
        <f>CONCATENATE(VLOOKUP(B57,Startlist!B:H,3,FALSE)," / ",VLOOKUP(B57,Startlist!B:H,4,FALSE))</f>
        <v>Jüri Lindmets / Nele Helü</v>
      </c>
      <c r="E57" s="167" t="str">
        <f>VLOOKUP(B57,Startlist!B:F,5,FALSE)</f>
        <v>EST</v>
      </c>
      <c r="F57" s="166" t="str">
        <f>VLOOKUP(B57,Startlist!B:H,7,FALSE)</f>
        <v>Gaz 51</v>
      </c>
      <c r="G57" s="166" t="str">
        <f>VLOOKUP(B57,Startlist!B:H,6,FALSE)</f>
        <v>EHMOFIX RALLY TEAM</v>
      </c>
      <c r="H57" s="168" t="str">
        <f>VLOOKUP(B57,Results!B:R,12,FALSE)</f>
        <v>11.02,2</v>
      </c>
    </row>
    <row r="58" spans="1:8" ht="15" customHeight="1">
      <c r="A58" s="164">
        <f t="shared" si="1"/>
        <v>51</v>
      </c>
      <c r="B58" s="210">
        <v>139</v>
      </c>
      <c r="C58" s="165" t="str">
        <f>VLOOKUP(B58,Startlist!B:F,2,FALSE)</f>
        <v>MV9</v>
      </c>
      <c r="D58" s="166" t="str">
        <f>CONCATENATE(VLOOKUP(B58,Startlist!B:H,3,FALSE)," / ",VLOOKUP(B58,Startlist!B:H,4,FALSE))</f>
        <v>Veiko Liukanen / Toivo Liukanen</v>
      </c>
      <c r="E58" s="167" t="str">
        <f>VLOOKUP(B58,Startlist!B:F,5,FALSE)</f>
        <v>EST</v>
      </c>
      <c r="F58" s="166" t="str">
        <f>VLOOKUP(B58,Startlist!B:H,7,FALSE)</f>
        <v>Faz 51</v>
      </c>
      <c r="G58" s="166" t="str">
        <f>VLOOKUP(B58,Startlist!B:H,6,FALSE)</f>
        <v>MÄRJAMAA RALLY TEAM</v>
      </c>
      <c r="H58" s="168" t="str">
        <f>VLOOKUP(B58,Results!B:R,12,FALSE)</f>
        <v>11.08,0</v>
      </c>
    </row>
    <row r="59" spans="1:8" ht="15" customHeight="1">
      <c r="A59" s="164">
        <f t="shared" si="1"/>
        <v>52</v>
      </c>
      <c r="B59" s="210">
        <v>132</v>
      </c>
      <c r="C59" s="165" t="str">
        <f>VLOOKUP(B59,Startlist!B:F,2,FALSE)</f>
        <v>MV5</v>
      </c>
      <c r="D59" s="166" t="str">
        <f>CONCATENATE(VLOOKUP(B59,Startlist!B:H,3,FALSE)," / ",VLOOKUP(B59,Startlist!B:H,4,FALSE))</f>
        <v>Mait Mättik / Kristjan Len</v>
      </c>
      <c r="E59" s="167" t="str">
        <f>VLOOKUP(B59,Startlist!B:F,5,FALSE)</f>
        <v>EST</v>
      </c>
      <c r="F59" s="166" t="str">
        <f>VLOOKUP(B59,Startlist!B:H,7,FALSE)</f>
        <v>Vaz 2107</v>
      </c>
      <c r="G59" s="166" t="str">
        <f>VLOOKUP(B59,Startlist!B:H,6,FALSE)</f>
        <v>SK VILLU</v>
      </c>
      <c r="H59" s="168" t="str">
        <f>VLOOKUP(B59,Results!B:R,12,FALSE)</f>
        <v>11.19,0</v>
      </c>
    </row>
    <row r="60" spans="1:8" ht="15" customHeight="1">
      <c r="A60" s="164">
        <f t="shared" si="1"/>
        <v>53</v>
      </c>
      <c r="B60" s="210">
        <v>143</v>
      </c>
      <c r="C60" s="165" t="str">
        <f>VLOOKUP(B60,Startlist!B:F,2,FALSE)</f>
        <v>MV9</v>
      </c>
      <c r="D60" s="166" t="str">
        <f>CONCATENATE(VLOOKUP(B60,Startlist!B:H,3,FALSE)," / ",VLOOKUP(B60,Startlist!B:H,4,FALSE))</f>
        <v>Olev Helü / Aivo Alasoo</v>
      </c>
      <c r="E60" s="167" t="str">
        <f>VLOOKUP(B60,Startlist!B:F,5,FALSE)</f>
        <v>EST</v>
      </c>
      <c r="F60" s="166" t="str">
        <f>VLOOKUP(B60,Startlist!B:H,7,FALSE)</f>
        <v>Gaz 51A V8</v>
      </c>
      <c r="G60" s="166" t="str">
        <f>VLOOKUP(B60,Startlist!B:H,6,FALSE)</f>
        <v>EHMOFIX RALLY TEAM</v>
      </c>
      <c r="H60" s="168" t="str">
        <f>VLOOKUP(B60,Results!B:R,12,FALSE)</f>
        <v>11.22,9</v>
      </c>
    </row>
    <row r="61" spans="1:8" ht="15" customHeight="1">
      <c r="A61" s="164">
        <f t="shared" si="1"/>
        <v>54</v>
      </c>
      <c r="B61" s="210">
        <v>137</v>
      </c>
      <c r="C61" s="165" t="str">
        <f>VLOOKUP(B61,Startlist!B:F,2,FALSE)</f>
        <v>MV9</v>
      </c>
      <c r="D61" s="166" t="str">
        <f>CONCATENATE(VLOOKUP(B61,Startlist!B:H,3,FALSE)," / ",VLOOKUP(B61,Startlist!B:H,4,FALSE))</f>
        <v>Rainer Tuberik / Tauri Taevas</v>
      </c>
      <c r="E61" s="167" t="str">
        <f>VLOOKUP(B61,Startlist!B:F,5,FALSE)</f>
        <v>EST</v>
      </c>
      <c r="F61" s="166" t="str">
        <f>VLOOKUP(B61,Startlist!B:H,7,FALSE)</f>
        <v>Gaz 51</v>
      </c>
      <c r="G61" s="166" t="str">
        <f>VLOOKUP(B61,Startlist!B:H,6,FALSE)</f>
        <v>GAZ RALLIKLUBI</v>
      </c>
      <c r="H61" s="168" t="str">
        <f>VLOOKUP(B61,Results!B:R,12,FALSE)</f>
        <v>11.26,8</v>
      </c>
    </row>
    <row r="62" spans="1:8" ht="15" customHeight="1">
      <c r="A62" s="164">
        <f t="shared" si="1"/>
        <v>55</v>
      </c>
      <c r="B62" s="210">
        <v>138</v>
      </c>
      <c r="C62" s="165" t="str">
        <f>VLOOKUP(B62,Startlist!B:F,2,FALSE)</f>
        <v>MV9</v>
      </c>
      <c r="D62" s="166" t="str">
        <f>CONCATENATE(VLOOKUP(B62,Startlist!B:H,3,FALSE)," / ",VLOOKUP(B62,Startlist!B:H,4,FALSE))</f>
        <v>Toomas Repp / Oliver Ojaveer</v>
      </c>
      <c r="E62" s="167" t="str">
        <f>VLOOKUP(B62,Startlist!B:F,5,FALSE)</f>
        <v>EST</v>
      </c>
      <c r="F62" s="166" t="str">
        <f>VLOOKUP(B62,Startlist!B:H,7,FALSE)</f>
        <v>Gaz 53</v>
      </c>
      <c r="G62" s="166" t="str">
        <f>VLOOKUP(B62,Startlist!B:H,6,FALSE)</f>
        <v>LIGUR RACING</v>
      </c>
      <c r="H62" s="168" t="str">
        <f>VLOOKUP(B62,Results!B:R,12,FALSE)</f>
        <v>11.34,2</v>
      </c>
    </row>
    <row r="63" spans="1:8" ht="15" customHeight="1">
      <c r="A63" s="164">
        <f t="shared" si="1"/>
        <v>56</v>
      </c>
      <c r="B63" s="210">
        <v>122</v>
      </c>
      <c r="C63" s="165" t="str">
        <f>VLOOKUP(B63,Startlist!B:F,2,FALSE)</f>
        <v>MV5</v>
      </c>
      <c r="D63" s="166" t="str">
        <f>CONCATENATE(VLOOKUP(B63,Startlist!B:H,3,FALSE)," / ",VLOOKUP(B63,Startlist!B:H,4,FALSE))</f>
        <v>Tiit Pōlluäär / Fredi Kostikov</v>
      </c>
      <c r="E63" s="167" t="str">
        <f>VLOOKUP(B63,Startlist!B:F,5,FALSE)</f>
        <v>EST</v>
      </c>
      <c r="F63" s="166" t="str">
        <f>VLOOKUP(B63,Startlist!B:H,7,FALSE)</f>
        <v>Lada VFTS</v>
      </c>
      <c r="G63" s="166" t="str">
        <f>VLOOKUP(B63,Startlist!B:H,6,FALSE)</f>
        <v>SAR-TECH MOTORSPORT</v>
      </c>
      <c r="H63" s="168" t="str">
        <f>VLOOKUP(B63,Results!B:R,12,FALSE)</f>
        <v>11.49,6</v>
      </c>
    </row>
    <row r="64" spans="1:8" ht="15" customHeight="1">
      <c r="A64" s="164">
        <f t="shared" si="1"/>
        <v>57</v>
      </c>
      <c r="B64" s="210">
        <v>134</v>
      </c>
      <c r="C64" s="165" t="str">
        <f>VLOOKUP(B64,Startlist!B:F,2,FALSE)</f>
        <v>MV5</v>
      </c>
      <c r="D64" s="166" t="str">
        <f>CONCATENATE(VLOOKUP(B64,Startlist!B:H,3,FALSE)," / ",VLOOKUP(B64,Startlist!B:H,4,FALSE))</f>
        <v>Vaido Tali / Taavi Udevald</v>
      </c>
      <c r="E64" s="167" t="str">
        <f>VLOOKUP(B64,Startlist!B:F,5,FALSE)</f>
        <v>EST</v>
      </c>
      <c r="F64" s="166" t="str">
        <f>VLOOKUP(B64,Startlist!B:H,7,FALSE)</f>
        <v>Lada VFTS</v>
      </c>
      <c r="G64" s="166" t="str">
        <f>VLOOKUP(B64,Startlist!B:H,6,FALSE)</f>
        <v>EHMOFIX RALLY TEAM</v>
      </c>
      <c r="H64" s="168" t="str">
        <f>VLOOKUP(B64,Results!B:R,12,FALSE)</f>
        <v>11.50,7</v>
      </c>
    </row>
    <row r="65" spans="1:8" ht="15" customHeight="1">
      <c r="A65" s="164">
        <f t="shared" si="1"/>
        <v>58</v>
      </c>
      <c r="B65" s="210">
        <v>135</v>
      </c>
      <c r="C65" s="165" t="str">
        <f>VLOOKUP(B65,Startlist!B:F,2,FALSE)</f>
        <v>MV4</v>
      </c>
      <c r="D65" s="166" t="str">
        <f>CONCATENATE(VLOOKUP(B65,Startlist!B:H,3,FALSE)," / ",VLOOKUP(B65,Startlist!B:H,4,FALSE))</f>
        <v>Chrislin Sepp / Margus Murakas</v>
      </c>
      <c r="E65" s="167" t="str">
        <f>VLOOKUP(B65,Startlist!B:F,5,FALSE)</f>
        <v>EST</v>
      </c>
      <c r="F65" s="166" t="str">
        <f>VLOOKUP(B65,Startlist!B:H,7,FALSE)</f>
        <v>Honda Civic Type-R</v>
      </c>
      <c r="G65" s="166" t="str">
        <f>VLOOKUP(B65,Startlist!B:H,6,FALSE)</f>
        <v>PROREHV RALLY TEAM</v>
      </c>
      <c r="H65" s="168" t="str">
        <f>VLOOKUP(B65,Results!B:R,12,FALSE)</f>
        <v>12.29,5</v>
      </c>
    </row>
    <row r="66" spans="1:8" ht="15" customHeight="1">
      <c r="A66" s="164">
        <f t="shared" si="1"/>
        <v>59</v>
      </c>
      <c r="B66" s="210">
        <v>136</v>
      </c>
      <c r="C66" s="165" t="str">
        <f>VLOOKUP(B66,Startlist!B:F,2,FALSE)</f>
        <v>MV5</v>
      </c>
      <c r="D66" s="166" t="str">
        <f>CONCATENATE(VLOOKUP(B66,Startlist!B:H,3,FALSE)," / ",VLOOKUP(B66,Startlist!B:H,4,FALSE))</f>
        <v>Villu Mättik / Arvo Maslenikov</v>
      </c>
      <c r="E66" s="167" t="str">
        <f>VLOOKUP(B66,Startlist!B:F,5,FALSE)</f>
        <v>EST</v>
      </c>
      <c r="F66" s="166" t="str">
        <f>VLOOKUP(B66,Startlist!B:H,7,FALSE)</f>
        <v>Vaz 2105</v>
      </c>
      <c r="G66" s="166" t="str">
        <f>VLOOKUP(B66,Startlist!B:H,6,FALSE)</f>
        <v>SK VILLU</v>
      </c>
      <c r="H66" s="168" t="str">
        <f>VLOOKUP(B66,Results!B:R,12,FALSE)</f>
        <v>15.53,4</v>
      </c>
    </row>
  </sheetData>
  <sheetProtection/>
  <autoFilter ref="A7:H66"/>
  <printOptions horizontalCentered="1"/>
  <pageMargins left="0" right="0" top="0" bottom="0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2"/>
  </sheetPr>
  <dimension ref="A1:Q23"/>
  <sheetViews>
    <sheetView zoomScalePageLayoutView="0" workbookViewId="0" topLeftCell="A1">
      <selection activeCell="P24" sqref="P24"/>
    </sheetView>
  </sheetViews>
  <sheetFormatPr defaultColWidth="9.140625" defaultRowHeight="12.75"/>
  <cols>
    <col min="1" max="1" width="7.140625" style="0" customWidth="1"/>
    <col min="2" max="2" width="4.28125" style="0" customWidth="1"/>
    <col min="3" max="3" width="23.421875" style="0" customWidth="1"/>
    <col min="4" max="14" width="6.7109375" style="0" customWidth="1"/>
    <col min="15" max="15" width="14.57421875" style="0" customWidth="1"/>
  </cols>
  <sheetData>
    <row r="1" spans="1:17" ht="6" customHeight="1">
      <c r="A1" s="63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50"/>
      <c r="Q1" s="144"/>
    </row>
    <row r="2" spans="1:17" ht="15.75">
      <c r="A2" s="294" t="str">
        <f>Startlist!$F2</f>
        <v>SILVESTON 48.SAAREMAA RALLI 2015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50"/>
      <c r="Q2" s="144"/>
    </row>
    <row r="3" spans="1:17" ht="15">
      <c r="A3" s="295" t="str">
        <f>Startlist!$F3</f>
        <v>09-10 October 2015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50"/>
      <c r="Q3" s="144"/>
    </row>
    <row r="4" spans="1:17" ht="15">
      <c r="A4" s="295" t="str">
        <f>Startlist!$F4</f>
        <v>Saaremaa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50"/>
      <c r="Q4" s="144"/>
    </row>
    <row r="5" spans="1:17" ht="15">
      <c r="A5" s="11" t="s">
        <v>1666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50"/>
      <c r="Q5" s="144"/>
    </row>
    <row r="6" spans="1:17" ht="12.75">
      <c r="A6" s="35" t="s">
        <v>1528</v>
      </c>
      <c r="B6" s="27" t="s">
        <v>1529</v>
      </c>
      <c r="C6" s="28" t="s">
        <v>1530</v>
      </c>
      <c r="D6" s="304" t="s">
        <v>1556</v>
      </c>
      <c r="E6" s="305"/>
      <c r="F6" s="305"/>
      <c r="G6" s="305"/>
      <c r="H6" s="305"/>
      <c r="I6" s="305"/>
      <c r="J6" s="305"/>
      <c r="K6" s="305"/>
      <c r="L6" s="305"/>
      <c r="M6" s="306"/>
      <c r="N6" s="26" t="s">
        <v>1539</v>
      </c>
      <c r="O6" s="26" t="s">
        <v>1550</v>
      </c>
      <c r="P6" s="50"/>
      <c r="Q6" s="144"/>
    </row>
    <row r="7" spans="1:17" ht="12.75">
      <c r="A7" s="34" t="s">
        <v>1552</v>
      </c>
      <c r="B7" s="29"/>
      <c r="C7" s="30" t="s">
        <v>1526</v>
      </c>
      <c r="D7" s="31" t="s">
        <v>1531</v>
      </c>
      <c r="E7" s="51" t="s">
        <v>1532</v>
      </c>
      <c r="F7" s="51" t="s">
        <v>1533</v>
      </c>
      <c r="G7" s="51" t="s">
        <v>1534</v>
      </c>
      <c r="H7" s="51" t="s">
        <v>1535</v>
      </c>
      <c r="I7" s="51" t="s">
        <v>1536</v>
      </c>
      <c r="J7" s="51" t="s">
        <v>1537</v>
      </c>
      <c r="K7" s="51" t="s">
        <v>1668</v>
      </c>
      <c r="L7" s="51" t="s">
        <v>1712</v>
      </c>
      <c r="M7" s="32">
        <v>10</v>
      </c>
      <c r="N7" s="33"/>
      <c r="O7" s="34" t="s">
        <v>1551</v>
      </c>
      <c r="P7" s="50"/>
      <c r="Q7" s="144"/>
    </row>
    <row r="8" spans="1:17" ht="12.75">
      <c r="A8" s="70" t="s">
        <v>2195</v>
      </c>
      <c r="B8" s="76">
        <v>206</v>
      </c>
      <c r="C8" s="71" t="s">
        <v>2728</v>
      </c>
      <c r="D8" s="151" t="s">
        <v>2998</v>
      </c>
      <c r="E8" s="152" t="s">
        <v>2999</v>
      </c>
      <c r="F8" s="152" t="s">
        <v>3000</v>
      </c>
      <c r="G8" s="152" t="s">
        <v>3761</v>
      </c>
      <c r="H8" s="152" t="s">
        <v>3762</v>
      </c>
      <c r="I8" s="152" t="s">
        <v>3763</v>
      </c>
      <c r="J8" s="152" t="s">
        <v>3770</v>
      </c>
      <c r="K8" s="152" t="s">
        <v>442</v>
      </c>
      <c r="L8" s="152" t="s">
        <v>2131</v>
      </c>
      <c r="M8" s="153" t="s">
        <v>2132</v>
      </c>
      <c r="N8" s="65"/>
      <c r="O8" s="66" t="s">
        <v>2133</v>
      </c>
      <c r="P8" s="57"/>
      <c r="Q8" s="143"/>
    </row>
    <row r="9" spans="1:17" ht="12.75">
      <c r="A9" s="67" t="s">
        <v>1653</v>
      </c>
      <c r="B9" s="72"/>
      <c r="C9" s="73" t="s">
        <v>1601</v>
      </c>
      <c r="D9" s="154" t="s">
        <v>891</v>
      </c>
      <c r="E9" s="155" t="s">
        <v>3057</v>
      </c>
      <c r="F9" s="155" t="s">
        <v>3259</v>
      </c>
      <c r="G9" s="155" t="s">
        <v>2983</v>
      </c>
      <c r="H9" s="155" t="s">
        <v>290</v>
      </c>
      <c r="I9" s="155" t="s">
        <v>3065</v>
      </c>
      <c r="J9" s="155" t="s">
        <v>3664</v>
      </c>
      <c r="K9" s="155" t="s">
        <v>3661</v>
      </c>
      <c r="L9" s="155" t="s">
        <v>3184</v>
      </c>
      <c r="M9" s="156" t="s">
        <v>3183</v>
      </c>
      <c r="N9" s="74"/>
      <c r="O9" s="75" t="s">
        <v>2134</v>
      </c>
      <c r="P9" s="57"/>
      <c r="Q9" s="143"/>
    </row>
    <row r="10" spans="1:17" ht="12.75">
      <c r="A10" s="70" t="s">
        <v>2196</v>
      </c>
      <c r="B10" s="76">
        <v>201</v>
      </c>
      <c r="C10" s="71" t="s">
        <v>2834</v>
      </c>
      <c r="D10" s="151" t="s">
        <v>2963</v>
      </c>
      <c r="E10" s="152" t="s">
        <v>2964</v>
      </c>
      <c r="F10" s="152" t="s">
        <v>2965</v>
      </c>
      <c r="G10" s="152" t="s">
        <v>3683</v>
      </c>
      <c r="H10" s="152" t="s">
        <v>3684</v>
      </c>
      <c r="I10" s="152" t="s">
        <v>3763</v>
      </c>
      <c r="J10" s="152" t="s">
        <v>3821</v>
      </c>
      <c r="K10" s="152" t="s">
        <v>443</v>
      </c>
      <c r="L10" s="152" t="s">
        <v>2140</v>
      </c>
      <c r="M10" s="153" t="s">
        <v>2141</v>
      </c>
      <c r="N10" s="65"/>
      <c r="O10" s="66" t="s">
        <v>2142</v>
      </c>
      <c r="P10" s="57"/>
      <c r="Q10" s="143"/>
    </row>
    <row r="11" spans="1:17" ht="12.75">
      <c r="A11" s="67" t="s">
        <v>1653</v>
      </c>
      <c r="B11" s="72"/>
      <c r="C11" s="73" t="s">
        <v>1601</v>
      </c>
      <c r="D11" s="154" t="s">
        <v>2983</v>
      </c>
      <c r="E11" s="155" t="s">
        <v>3186</v>
      </c>
      <c r="F11" s="155" t="s">
        <v>3077</v>
      </c>
      <c r="G11" s="155" t="s">
        <v>3107</v>
      </c>
      <c r="H11" s="155" t="s">
        <v>33</v>
      </c>
      <c r="I11" s="155" t="s">
        <v>3065</v>
      </c>
      <c r="J11" s="155" t="s">
        <v>892</v>
      </c>
      <c r="K11" s="155" t="s">
        <v>3744</v>
      </c>
      <c r="L11" s="155" t="s">
        <v>2927</v>
      </c>
      <c r="M11" s="156" t="s">
        <v>2865</v>
      </c>
      <c r="N11" s="74"/>
      <c r="O11" s="75" t="s">
        <v>2143</v>
      </c>
      <c r="P11" s="57"/>
      <c r="Q11" s="143"/>
    </row>
    <row r="12" spans="1:17" ht="12.75">
      <c r="A12" s="70" t="s">
        <v>2204</v>
      </c>
      <c r="B12" s="76">
        <v>204</v>
      </c>
      <c r="C12" s="71" t="s">
        <v>2837</v>
      </c>
      <c r="D12" s="151" t="s">
        <v>3011</v>
      </c>
      <c r="E12" s="152" t="s">
        <v>3012</v>
      </c>
      <c r="F12" s="152" t="s">
        <v>3013</v>
      </c>
      <c r="G12" s="152" t="s">
        <v>3773</v>
      </c>
      <c r="H12" s="152" t="s">
        <v>3774</v>
      </c>
      <c r="I12" s="152" t="s">
        <v>3763</v>
      </c>
      <c r="J12" s="152" t="s">
        <v>3844</v>
      </c>
      <c r="K12" s="152" t="s">
        <v>446</v>
      </c>
      <c r="L12" s="152" t="s">
        <v>2152</v>
      </c>
      <c r="M12" s="153" t="s">
        <v>2153</v>
      </c>
      <c r="N12" s="65"/>
      <c r="O12" s="66" t="s">
        <v>2154</v>
      </c>
      <c r="P12" s="57"/>
      <c r="Q12" s="143"/>
    </row>
    <row r="13" spans="1:17" ht="12.75">
      <c r="A13" s="67" t="s">
        <v>1653</v>
      </c>
      <c r="B13" s="72"/>
      <c r="C13" s="73" t="s">
        <v>1601</v>
      </c>
      <c r="D13" s="154" t="s">
        <v>3107</v>
      </c>
      <c r="E13" s="155" t="s">
        <v>3050</v>
      </c>
      <c r="F13" s="155" t="s">
        <v>3075</v>
      </c>
      <c r="G13" s="155" t="s">
        <v>3873</v>
      </c>
      <c r="H13" s="155" t="s">
        <v>3045</v>
      </c>
      <c r="I13" s="155" t="s">
        <v>3065</v>
      </c>
      <c r="J13" s="155" t="s">
        <v>3768</v>
      </c>
      <c r="K13" s="155" t="s">
        <v>2949</v>
      </c>
      <c r="L13" s="155" t="s">
        <v>3799</v>
      </c>
      <c r="M13" s="156" t="s">
        <v>3768</v>
      </c>
      <c r="N13" s="74"/>
      <c r="O13" s="75" t="s">
        <v>2156</v>
      </c>
      <c r="P13" s="57"/>
      <c r="Q13" s="143"/>
    </row>
    <row r="14" spans="1:17" ht="12.75">
      <c r="A14" s="70" t="s">
        <v>2273</v>
      </c>
      <c r="B14" s="76">
        <v>200</v>
      </c>
      <c r="C14" s="71" t="s">
        <v>2833</v>
      </c>
      <c r="D14" s="151" t="s">
        <v>3035</v>
      </c>
      <c r="E14" s="152" t="s">
        <v>3036</v>
      </c>
      <c r="F14" s="152" t="s">
        <v>3037</v>
      </c>
      <c r="G14" s="152" t="s">
        <v>3685</v>
      </c>
      <c r="H14" s="152" t="s">
        <v>3686</v>
      </c>
      <c r="I14" s="152" t="s">
        <v>3687</v>
      </c>
      <c r="J14" s="152" t="s">
        <v>448</v>
      </c>
      <c r="K14" s="152" t="s">
        <v>449</v>
      </c>
      <c r="L14" s="152" t="s">
        <v>2165</v>
      </c>
      <c r="M14" s="153" t="s">
        <v>2166</v>
      </c>
      <c r="N14" s="65"/>
      <c r="O14" s="66" t="s">
        <v>2167</v>
      </c>
      <c r="P14" s="57"/>
      <c r="Q14" s="143"/>
    </row>
    <row r="15" spans="1:17" ht="12.75">
      <c r="A15" s="67" t="s">
        <v>1653</v>
      </c>
      <c r="B15" s="72"/>
      <c r="C15" s="73" t="s">
        <v>1491</v>
      </c>
      <c r="D15" s="154" t="s">
        <v>3258</v>
      </c>
      <c r="E15" s="155" t="s">
        <v>2991</v>
      </c>
      <c r="F15" s="155" t="s">
        <v>3309</v>
      </c>
      <c r="G15" s="155" t="s">
        <v>3112</v>
      </c>
      <c r="H15" s="155" t="s">
        <v>3354</v>
      </c>
      <c r="I15" s="155" t="s">
        <v>118</v>
      </c>
      <c r="J15" s="155" t="s">
        <v>373</v>
      </c>
      <c r="K15" s="155" t="s">
        <v>3810</v>
      </c>
      <c r="L15" s="155" t="s">
        <v>3829</v>
      </c>
      <c r="M15" s="156" t="s">
        <v>2248</v>
      </c>
      <c r="N15" s="74"/>
      <c r="O15" s="75" t="s">
        <v>2169</v>
      </c>
      <c r="P15" s="57"/>
      <c r="Q15" s="143"/>
    </row>
    <row r="16" spans="1:17" ht="12.75" customHeight="1">
      <c r="A16" s="70"/>
      <c r="B16" s="76">
        <v>202</v>
      </c>
      <c r="C16" s="71" t="s">
        <v>2835</v>
      </c>
      <c r="D16" s="151" t="s">
        <v>2955</v>
      </c>
      <c r="E16" s="152" t="s">
        <v>2956</v>
      </c>
      <c r="F16" s="152" t="s">
        <v>2957</v>
      </c>
      <c r="G16" s="152" t="s">
        <v>3680</v>
      </c>
      <c r="H16" s="152" t="s">
        <v>3681</v>
      </c>
      <c r="I16" s="152" t="s">
        <v>3682</v>
      </c>
      <c r="J16" s="152"/>
      <c r="K16" s="152"/>
      <c r="L16" s="152"/>
      <c r="M16" s="153"/>
      <c r="N16" s="77" t="s">
        <v>908</v>
      </c>
      <c r="O16" s="78"/>
      <c r="P16" s="57"/>
      <c r="Q16" s="143"/>
    </row>
    <row r="17" spans="1:17" ht="12.75" customHeight="1">
      <c r="A17" s="67" t="s">
        <v>1653</v>
      </c>
      <c r="B17" s="72"/>
      <c r="C17" s="73" t="s">
        <v>1601</v>
      </c>
      <c r="D17" s="154" t="s">
        <v>968</v>
      </c>
      <c r="E17" s="155" t="s">
        <v>2948</v>
      </c>
      <c r="F17" s="155" t="s">
        <v>3045</v>
      </c>
      <c r="G17" s="155" t="s">
        <v>3045</v>
      </c>
      <c r="H17" s="155" t="s">
        <v>3860</v>
      </c>
      <c r="I17" s="155" t="s">
        <v>3186</v>
      </c>
      <c r="J17" s="155"/>
      <c r="K17" s="155"/>
      <c r="L17" s="155"/>
      <c r="M17" s="156"/>
      <c r="N17" s="79"/>
      <c r="O17" s="80"/>
      <c r="P17" s="57"/>
      <c r="Q17" s="143"/>
    </row>
    <row r="18" spans="1:17" ht="12.75" customHeight="1">
      <c r="A18" s="70"/>
      <c r="B18" s="76">
        <v>205</v>
      </c>
      <c r="C18" s="71" t="s">
        <v>2838</v>
      </c>
      <c r="D18" s="151" t="s">
        <v>3004</v>
      </c>
      <c r="E18" s="152" t="s">
        <v>3005</v>
      </c>
      <c r="F18" s="152" t="s">
        <v>3006</v>
      </c>
      <c r="G18" s="152" t="s">
        <v>264</v>
      </c>
      <c r="H18" s="152" t="s">
        <v>265</v>
      </c>
      <c r="I18" s="152"/>
      <c r="J18" s="152"/>
      <c r="K18" s="152"/>
      <c r="L18" s="152"/>
      <c r="M18" s="153"/>
      <c r="N18" s="77" t="s">
        <v>902</v>
      </c>
      <c r="O18" s="78"/>
      <c r="P18" s="57"/>
      <c r="Q18" s="143"/>
    </row>
    <row r="19" spans="1:17" ht="12.75" customHeight="1">
      <c r="A19" s="67" t="s">
        <v>1653</v>
      </c>
      <c r="B19" s="72"/>
      <c r="C19" s="73" t="s">
        <v>1692</v>
      </c>
      <c r="D19" s="154" t="s">
        <v>3220</v>
      </c>
      <c r="E19" s="155" t="s">
        <v>3015</v>
      </c>
      <c r="F19" s="155" t="s">
        <v>2896</v>
      </c>
      <c r="G19" s="155" t="s">
        <v>892</v>
      </c>
      <c r="H19" s="155" t="s">
        <v>24</v>
      </c>
      <c r="I19" s="155"/>
      <c r="J19" s="155"/>
      <c r="K19" s="155"/>
      <c r="L19" s="155"/>
      <c r="M19" s="156"/>
      <c r="N19" s="79"/>
      <c r="O19" s="80"/>
      <c r="P19" s="57"/>
      <c r="Q19" s="143"/>
    </row>
    <row r="20" spans="1:17" ht="12.75" customHeight="1">
      <c r="A20" s="70"/>
      <c r="B20" s="76">
        <v>208</v>
      </c>
      <c r="C20" s="71" t="s">
        <v>2780</v>
      </c>
      <c r="D20" s="151" t="s">
        <v>2945</v>
      </c>
      <c r="E20" s="152" t="s">
        <v>2946</v>
      </c>
      <c r="F20" s="152" t="s">
        <v>2881</v>
      </c>
      <c r="G20" s="152" t="s">
        <v>3533</v>
      </c>
      <c r="H20" s="152"/>
      <c r="I20" s="152"/>
      <c r="J20" s="152"/>
      <c r="K20" s="152"/>
      <c r="L20" s="152"/>
      <c r="M20" s="153"/>
      <c r="N20" s="77" t="s">
        <v>3626</v>
      </c>
      <c r="O20" s="78"/>
      <c r="P20" s="57"/>
      <c r="Q20" s="143"/>
    </row>
    <row r="21" spans="1:17" ht="12.75" customHeight="1">
      <c r="A21" s="67" t="s">
        <v>1653</v>
      </c>
      <c r="B21" s="72"/>
      <c r="C21" s="73" t="s">
        <v>1586</v>
      </c>
      <c r="D21" s="154" t="s">
        <v>889</v>
      </c>
      <c r="E21" s="155" t="s">
        <v>2883</v>
      </c>
      <c r="F21" s="155" t="s">
        <v>3067</v>
      </c>
      <c r="G21" s="155" t="s">
        <v>3065</v>
      </c>
      <c r="H21" s="155"/>
      <c r="I21" s="155"/>
      <c r="J21" s="155"/>
      <c r="K21" s="155"/>
      <c r="L21" s="155"/>
      <c r="M21" s="156"/>
      <c r="N21" s="79"/>
      <c r="O21" s="80"/>
      <c r="P21" s="57"/>
      <c r="Q21" s="143"/>
    </row>
    <row r="22" spans="1:17" ht="12.75" customHeight="1">
      <c r="A22" s="70"/>
      <c r="B22" s="76">
        <v>203</v>
      </c>
      <c r="C22" s="71" t="s">
        <v>2836</v>
      </c>
      <c r="D22" s="151" t="s">
        <v>2988</v>
      </c>
      <c r="E22" s="152" t="s">
        <v>2989</v>
      </c>
      <c r="F22" s="152" t="s">
        <v>2990</v>
      </c>
      <c r="G22" s="152"/>
      <c r="H22" s="152"/>
      <c r="I22" s="152"/>
      <c r="J22" s="152"/>
      <c r="K22" s="152"/>
      <c r="L22" s="152"/>
      <c r="M22" s="153"/>
      <c r="N22" s="77" t="s">
        <v>902</v>
      </c>
      <c r="O22" s="78"/>
      <c r="P22" s="57"/>
      <c r="Q22" s="143"/>
    </row>
    <row r="23" spans="1:17" ht="12.75" customHeight="1">
      <c r="A23" s="67" t="s">
        <v>1653</v>
      </c>
      <c r="B23" s="72"/>
      <c r="C23" s="73" t="s">
        <v>1601</v>
      </c>
      <c r="D23" s="154" t="s">
        <v>2953</v>
      </c>
      <c r="E23" s="155" t="s">
        <v>2949</v>
      </c>
      <c r="F23" s="155" t="s">
        <v>3112</v>
      </c>
      <c r="G23" s="155"/>
      <c r="H23" s="155"/>
      <c r="I23" s="155"/>
      <c r="J23" s="155"/>
      <c r="K23" s="155"/>
      <c r="L23" s="155"/>
      <c r="M23" s="156"/>
      <c r="N23" s="79"/>
      <c r="O23" s="80"/>
      <c r="P23" s="57"/>
      <c r="Q23" s="143"/>
    </row>
  </sheetData>
  <sheetProtection/>
  <mergeCells count="4">
    <mergeCell ref="A2:O2"/>
    <mergeCell ref="A3:O3"/>
    <mergeCell ref="A4:O4"/>
    <mergeCell ref="D6:M6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7"/>
  <sheetViews>
    <sheetView zoomScalePageLayoutView="0" workbookViewId="0" topLeftCell="A8">
      <selection activeCell="D23" sqref="D23"/>
    </sheetView>
  </sheetViews>
  <sheetFormatPr defaultColWidth="9.140625" defaultRowHeight="12.75"/>
  <cols>
    <col min="1" max="1" width="5.28125" style="92" customWidth="1"/>
    <col min="2" max="2" width="6.00390625" style="99" customWidth="1"/>
    <col min="3" max="3" width="9.140625" style="100" customWidth="1"/>
    <col min="4" max="4" width="23.00390625" style="87" customWidth="1"/>
    <col min="5" max="5" width="21.421875" style="87" customWidth="1"/>
    <col min="6" max="6" width="11.8515625" style="87" customWidth="1"/>
    <col min="7" max="7" width="29.00390625" style="87" customWidth="1"/>
    <col min="8" max="8" width="24.421875" style="87" customWidth="1"/>
    <col min="9" max="16384" width="9.140625" style="87" customWidth="1"/>
  </cols>
  <sheetData>
    <row r="1" spans="1:9" ht="15" hidden="1">
      <c r="A1" s="82"/>
      <c r="B1" s="83"/>
      <c r="C1" s="84"/>
      <c r="D1" s="85"/>
      <c r="E1" s="85"/>
      <c r="F1" s="86" t="s">
        <v>1555</v>
      </c>
      <c r="G1" s="85"/>
      <c r="H1" s="85"/>
      <c r="I1" s="85"/>
    </row>
    <row r="2" spans="1:9" ht="15.75">
      <c r="A2" s="88"/>
      <c r="B2" s="89"/>
      <c r="C2" s="84"/>
      <c r="D2" s="85"/>
      <c r="E2" s="106"/>
      <c r="F2" s="105" t="str">
        <f>Startlist!$F2</f>
        <v>SILVESTON 48.SAAREMAA RALLI 2015</v>
      </c>
      <c r="G2" s="106"/>
      <c r="H2" s="211"/>
      <c r="I2" s="212"/>
    </row>
    <row r="3" spans="1:9" ht="15.75">
      <c r="A3" s="90"/>
      <c r="B3" s="89"/>
      <c r="C3" s="84"/>
      <c r="D3" s="85"/>
      <c r="E3" s="106"/>
      <c r="F3" s="105" t="str">
        <f>Startlist!$F3</f>
        <v>09-10 October 2015</v>
      </c>
      <c r="G3" s="106"/>
      <c r="H3" s="247" t="s">
        <v>2041</v>
      </c>
      <c r="I3" s="213" t="s">
        <v>1210</v>
      </c>
    </row>
    <row r="4" spans="1:9" ht="15.75">
      <c r="A4" s="91"/>
      <c r="B4" s="89"/>
      <c r="C4" s="84"/>
      <c r="D4" s="85"/>
      <c r="E4" s="106"/>
      <c r="F4" s="105" t="str">
        <f>Startlist!$F4</f>
        <v>Saaremaa</v>
      </c>
      <c r="G4" s="106"/>
      <c r="H4" s="101" t="s">
        <v>1509</v>
      </c>
      <c r="I4" s="213" t="s">
        <v>1209</v>
      </c>
    </row>
    <row r="5" spans="1:9" ht="15" customHeight="1">
      <c r="A5" s="91"/>
      <c r="B5" s="83"/>
      <c r="C5" s="84"/>
      <c r="D5" s="85"/>
      <c r="E5" s="85"/>
      <c r="F5" s="85"/>
      <c r="G5" s="85"/>
      <c r="H5" s="101" t="s">
        <v>1557</v>
      </c>
      <c r="I5" s="98" t="s">
        <v>1208</v>
      </c>
    </row>
    <row r="6" spans="1:9" ht="15.75" customHeight="1">
      <c r="A6" s="91"/>
      <c r="B6" s="102" t="s">
        <v>1513</v>
      </c>
      <c r="C6" s="103"/>
      <c r="D6" s="104"/>
      <c r="E6" s="85"/>
      <c r="F6" s="85"/>
      <c r="G6" s="85"/>
      <c r="H6" s="101" t="s">
        <v>1558</v>
      </c>
      <c r="I6" s="98" t="s">
        <v>1207</v>
      </c>
    </row>
    <row r="7" spans="2:9" ht="12.75">
      <c r="B7" s="93" t="s">
        <v>1520</v>
      </c>
      <c r="C7" s="94" t="s">
        <v>1521</v>
      </c>
      <c r="D7" s="95" t="s">
        <v>1522</v>
      </c>
      <c r="E7" s="96" t="s">
        <v>1523</v>
      </c>
      <c r="F7" s="94" t="s">
        <v>1524</v>
      </c>
      <c r="G7" s="95" t="s">
        <v>1525</v>
      </c>
      <c r="H7" s="95" t="s">
        <v>1526</v>
      </c>
      <c r="I7" s="97" t="s">
        <v>1527</v>
      </c>
    </row>
    <row r="8" spans="1:9" ht="15" customHeight="1">
      <c r="A8" s="114" t="s">
        <v>1890</v>
      </c>
      <c r="B8" s="115">
        <v>1</v>
      </c>
      <c r="C8" s="116" t="s">
        <v>1559</v>
      </c>
      <c r="D8" s="117" t="s">
        <v>1652</v>
      </c>
      <c r="E8" s="117" t="s">
        <v>1695</v>
      </c>
      <c r="F8" s="116" t="s">
        <v>1560</v>
      </c>
      <c r="G8" s="117" t="s">
        <v>1584</v>
      </c>
      <c r="H8" s="117" t="s">
        <v>1570</v>
      </c>
      <c r="I8" s="118" t="s">
        <v>1072</v>
      </c>
    </row>
    <row r="9" spans="1:9" ht="15" customHeight="1">
      <c r="A9" s="114" t="s">
        <v>1891</v>
      </c>
      <c r="B9" s="115">
        <v>3</v>
      </c>
      <c r="C9" s="116" t="s">
        <v>1559</v>
      </c>
      <c r="D9" s="117" t="s">
        <v>1715</v>
      </c>
      <c r="E9" s="117" t="s">
        <v>1716</v>
      </c>
      <c r="F9" s="116" t="s">
        <v>1560</v>
      </c>
      <c r="G9" s="117" t="s">
        <v>1569</v>
      </c>
      <c r="H9" s="117" t="s">
        <v>1570</v>
      </c>
      <c r="I9" s="118" t="s">
        <v>1073</v>
      </c>
    </row>
    <row r="10" spans="1:9" ht="15" customHeight="1">
      <c r="A10" s="114" t="s">
        <v>1892</v>
      </c>
      <c r="B10" s="115">
        <v>12</v>
      </c>
      <c r="C10" s="116" t="s">
        <v>1698</v>
      </c>
      <c r="D10" s="117" t="s">
        <v>1828</v>
      </c>
      <c r="E10" s="117" t="s">
        <v>1829</v>
      </c>
      <c r="F10" s="116" t="s">
        <v>1669</v>
      </c>
      <c r="G10" s="117" t="s">
        <v>1830</v>
      </c>
      <c r="H10" s="117" t="s">
        <v>1831</v>
      </c>
      <c r="I10" s="118" t="s">
        <v>1074</v>
      </c>
    </row>
    <row r="11" spans="1:9" ht="15" customHeight="1">
      <c r="A11" s="114" t="s">
        <v>1893</v>
      </c>
      <c r="B11" s="115">
        <v>15</v>
      </c>
      <c r="C11" s="116" t="s">
        <v>1579</v>
      </c>
      <c r="D11" s="117" t="s">
        <v>1580</v>
      </c>
      <c r="E11" s="117" t="s">
        <v>1581</v>
      </c>
      <c r="F11" s="116" t="s">
        <v>1560</v>
      </c>
      <c r="G11" s="117" t="s">
        <v>1561</v>
      </c>
      <c r="H11" s="117" t="s">
        <v>1582</v>
      </c>
      <c r="I11" s="118" t="s">
        <v>1075</v>
      </c>
    </row>
    <row r="12" spans="1:9" ht="15" customHeight="1">
      <c r="A12" s="114" t="s">
        <v>1894</v>
      </c>
      <c r="B12" s="115">
        <v>10</v>
      </c>
      <c r="C12" s="116" t="s">
        <v>1571</v>
      </c>
      <c r="D12" s="117" t="s">
        <v>1822</v>
      </c>
      <c r="E12" s="117" t="s">
        <v>1823</v>
      </c>
      <c r="F12" s="116" t="s">
        <v>1824</v>
      </c>
      <c r="G12" s="117" t="s">
        <v>1825</v>
      </c>
      <c r="H12" s="117" t="s">
        <v>1570</v>
      </c>
      <c r="I12" s="118" t="s">
        <v>1076</v>
      </c>
    </row>
    <row r="13" spans="1:9" ht="15" customHeight="1">
      <c r="A13" s="114" t="s">
        <v>1895</v>
      </c>
      <c r="B13" s="115">
        <v>8</v>
      </c>
      <c r="C13" s="116" t="s">
        <v>1571</v>
      </c>
      <c r="D13" s="117" t="s">
        <v>1696</v>
      </c>
      <c r="E13" s="117" t="s">
        <v>1697</v>
      </c>
      <c r="F13" s="116" t="s">
        <v>1560</v>
      </c>
      <c r="G13" s="117" t="s">
        <v>1572</v>
      </c>
      <c r="H13" s="117" t="s">
        <v>1573</v>
      </c>
      <c r="I13" s="118" t="s">
        <v>1077</v>
      </c>
    </row>
    <row r="14" spans="1:9" ht="15" customHeight="1">
      <c r="A14" s="114" t="s">
        <v>1896</v>
      </c>
      <c r="B14" s="115">
        <v>22</v>
      </c>
      <c r="C14" s="116" t="s">
        <v>1579</v>
      </c>
      <c r="D14" s="117" t="s">
        <v>1849</v>
      </c>
      <c r="E14" s="117" t="s">
        <v>1911</v>
      </c>
      <c r="F14" s="116" t="s">
        <v>1560</v>
      </c>
      <c r="G14" s="117" t="s">
        <v>1659</v>
      </c>
      <c r="H14" s="117" t="s">
        <v>1598</v>
      </c>
      <c r="I14" s="118" t="s">
        <v>1078</v>
      </c>
    </row>
    <row r="15" spans="1:9" ht="15" customHeight="1">
      <c r="A15" s="114" t="s">
        <v>1897</v>
      </c>
      <c r="B15" s="115">
        <v>146</v>
      </c>
      <c r="C15" s="116" t="s">
        <v>1698</v>
      </c>
      <c r="D15" s="117" t="s">
        <v>1486</v>
      </c>
      <c r="E15" s="117" t="s">
        <v>1487</v>
      </c>
      <c r="F15" s="116" t="s">
        <v>1488</v>
      </c>
      <c r="G15" s="117" t="s">
        <v>1489</v>
      </c>
      <c r="H15" s="117" t="s">
        <v>1699</v>
      </c>
      <c r="I15" s="118" t="s">
        <v>1079</v>
      </c>
    </row>
    <row r="16" spans="1:9" ht="15" customHeight="1">
      <c r="A16" s="114" t="s">
        <v>1898</v>
      </c>
      <c r="B16" s="115">
        <v>2</v>
      </c>
      <c r="C16" s="116" t="s">
        <v>1559</v>
      </c>
      <c r="D16" s="117" t="s">
        <v>1563</v>
      </c>
      <c r="E16" s="117" t="s">
        <v>1564</v>
      </c>
      <c r="F16" s="116" t="s">
        <v>1560</v>
      </c>
      <c r="G16" s="117" t="s">
        <v>1565</v>
      </c>
      <c r="H16" s="117" t="s">
        <v>1562</v>
      </c>
      <c r="I16" s="118" t="s">
        <v>1080</v>
      </c>
    </row>
    <row r="17" spans="1:9" ht="15" customHeight="1">
      <c r="A17" s="114" t="s">
        <v>1899</v>
      </c>
      <c r="B17" s="115">
        <v>4</v>
      </c>
      <c r="C17" s="116" t="s">
        <v>1559</v>
      </c>
      <c r="D17" s="117" t="s">
        <v>1566</v>
      </c>
      <c r="E17" s="117" t="s">
        <v>1567</v>
      </c>
      <c r="F17" s="116" t="s">
        <v>1560</v>
      </c>
      <c r="G17" s="117" t="s">
        <v>1568</v>
      </c>
      <c r="H17" s="117" t="s">
        <v>1562</v>
      </c>
      <c r="I17" s="118" t="s">
        <v>1081</v>
      </c>
    </row>
    <row r="18" spans="1:9" ht="15" customHeight="1">
      <c r="A18" s="114" t="s">
        <v>1900</v>
      </c>
      <c r="B18" s="115">
        <v>6</v>
      </c>
      <c r="C18" s="116" t="s">
        <v>1559</v>
      </c>
      <c r="D18" s="117" t="s">
        <v>1717</v>
      </c>
      <c r="E18" s="117" t="s">
        <v>1718</v>
      </c>
      <c r="F18" s="116" t="s">
        <v>1714</v>
      </c>
      <c r="G18" s="117" t="s">
        <v>1719</v>
      </c>
      <c r="H18" s="117" t="s">
        <v>1570</v>
      </c>
      <c r="I18" s="118" t="s">
        <v>1082</v>
      </c>
    </row>
    <row r="19" spans="1:9" ht="15" customHeight="1">
      <c r="A19" s="114" t="s">
        <v>1901</v>
      </c>
      <c r="B19" s="115">
        <v>26</v>
      </c>
      <c r="C19" s="116" t="s">
        <v>1571</v>
      </c>
      <c r="D19" s="117" t="s">
        <v>1577</v>
      </c>
      <c r="E19" s="117" t="s">
        <v>1578</v>
      </c>
      <c r="F19" s="116" t="s">
        <v>1560</v>
      </c>
      <c r="G19" s="117" t="s">
        <v>1572</v>
      </c>
      <c r="H19" s="117" t="s">
        <v>1573</v>
      </c>
      <c r="I19" s="118" t="s">
        <v>1083</v>
      </c>
    </row>
    <row r="20" spans="1:9" ht="15" customHeight="1">
      <c r="A20" s="114" t="s">
        <v>1902</v>
      </c>
      <c r="B20" s="115">
        <v>9</v>
      </c>
      <c r="C20" s="116" t="s">
        <v>1571</v>
      </c>
      <c r="D20" s="117" t="s">
        <v>1818</v>
      </c>
      <c r="E20" s="117" t="s">
        <v>1819</v>
      </c>
      <c r="F20" s="116" t="s">
        <v>1612</v>
      </c>
      <c r="G20" s="117" t="s">
        <v>1820</v>
      </c>
      <c r="H20" s="117" t="s">
        <v>1562</v>
      </c>
      <c r="I20" s="118" t="s">
        <v>1084</v>
      </c>
    </row>
    <row r="21" spans="1:9" ht="15" customHeight="1">
      <c r="A21" s="114" t="s">
        <v>1903</v>
      </c>
      <c r="B21" s="115">
        <v>7</v>
      </c>
      <c r="C21" s="116" t="s">
        <v>1698</v>
      </c>
      <c r="D21" s="117" t="s">
        <v>1813</v>
      </c>
      <c r="E21" s="117" t="s">
        <v>1814</v>
      </c>
      <c r="F21" s="116" t="s">
        <v>1669</v>
      </c>
      <c r="G21" s="117" t="s">
        <v>1815</v>
      </c>
      <c r="H21" s="117" t="s">
        <v>1816</v>
      </c>
      <c r="I21" s="118" t="s">
        <v>1085</v>
      </c>
    </row>
    <row r="22" spans="1:9" ht="15" customHeight="1">
      <c r="A22" s="114" t="s">
        <v>1904</v>
      </c>
      <c r="B22" s="115">
        <v>27</v>
      </c>
      <c r="C22" s="116" t="s">
        <v>1583</v>
      </c>
      <c r="D22" s="117" t="s">
        <v>2262</v>
      </c>
      <c r="E22" s="117" t="s">
        <v>1700</v>
      </c>
      <c r="F22" s="116" t="s">
        <v>1560</v>
      </c>
      <c r="G22" s="117" t="s">
        <v>1584</v>
      </c>
      <c r="H22" s="117" t="s">
        <v>1585</v>
      </c>
      <c r="I22" s="118" t="s">
        <v>1086</v>
      </c>
    </row>
    <row r="23" spans="1:9" ht="15" customHeight="1">
      <c r="A23" s="114" t="s">
        <v>1905</v>
      </c>
      <c r="B23" s="115">
        <v>11</v>
      </c>
      <c r="C23" s="116" t="s">
        <v>1559</v>
      </c>
      <c r="D23" s="117" t="s">
        <v>1587</v>
      </c>
      <c r="E23" s="117" t="s">
        <v>1588</v>
      </c>
      <c r="F23" s="116" t="s">
        <v>1560</v>
      </c>
      <c r="G23" s="117" t="s">
        <v>1826</v>
      </c>
      <c r="H23" s="117" t="s">
        <v>1570</v>
      </c>
      <c r="I23" s="118" t="s">
        <v>1087</v>
      </c>
    </row>
    <row r="24" spans="1:9" ht="15" customHeight="1">
      <c r="A24" s="114" t="s">
        <v>1906</v>
      </c>
      <c r="B24" s="115">
        <v>30</v>
      </c>
      <c r="C24" s="116" t="s">
        <v>1583</v>
      </c>
      <c r="D24" s="117" t="s">
        <v>1602</v>
      </c>
      <c r="E24" s="117" t="s">
        <v>1603</v>
      </c>
      <c r="F24" s="116" t="s">
        <v>1560</v>
      </c>
      <c r="G24" s="117" t="s">
        <v>1594</v>
      </c>
      <c r="H24" s="117" t="s">
        <v>1604</v>
      </c>
      <c r="I24" s="118" t="s">
        <v>1088</v>
      </c>
    </row>
    <row r="25" spans="1:9" ht="15" customHeight="1">
      <c r="A25" s="114" t="s">
        <v>1907</v>
      </c>
      <c r="B25" s="115">
        <v>14</v>
      </c>
      <c r="C25" s="116" t="s">
        <v>1571</v>
      </c>
      <c r="D25" s="117" t="s">
        <v>1832</v>
      </c>
      <c r="E25" s="117" t="s">
        <v>1833</v>
      </c>
      <c r="F25" s="116" t="s">
        <v>1560</v>
      </c>
      <c r="G25" s="117" t="s">
        <v>1568</v>
      </c>
      <c r="H25" s="117" t="s">
        <v>1834</v>
      </c>
      <c r="I25" s="118" t="s">
        <v>1089</v>
      </c>
    </row>
    <row r="26" spans="1:9" ht="15" customHeight="1">
      <c r="A26" s="114" t="s">
        <v>1908</v>
      </c>
      <c r="B26" s="115">
        <v>49</v>
      </c>
      <c r="C26" s="116" t="s">
        <v>1869</v>
      </c>
      <c r="D26" s="117" t="s">
        <v>1242</v>
      </c>
      <c r="E26" s="117" t="s">
        <v>1243</v>
      </c>
      <c r="F26" s="116" t="s">
        <v>1669</v>
      </c>
      <c r="G26" s="117" t="s">
        <v>1244</v>
      </c>
      <c r="H26" s="117" t="s">
        <v>1245</v>
      </c>
      <c r="I26" s="118" t="s">
        <v>1090</v>
      </c>
    </row>
    <row r="27" spans="1:9" ht="15" customHeight="1">
      <c r="A27" s="114" t="s">
        <v>1909</v>
      </c>
      <c r="B27" s="115">
        <v>43</v>
      </c>
      <c r="C27" s="116" t="s">
        <v>1590</v>
      </c>
      <c r="D27" s="117" t="s">
        <v>1618</v>
      </c>
      <c r="E27" s="117" t="s">
        <v>1619</v>
      </c>
      <c r="F27" s="116" t="s">
        <v>1560</v>
      </c>
      <c r="G27" s="117" t="s">
        <v>1608</v>
      </c>
      <c r="H27" s="117" t="s">
        <v>1620</v>
      </c>
      <c r="I27" s="118" t="s">
        <v>1091</v>
      </c>
    </row>
    <row r="28" spans="1:9" ht="15" customHeight="1">
      <c r="A28" s="114" t="s">
        <v>1910</v>
      </c>
      <c r="B28" s="115">
        <v>23</v>
      </c>
      <c r="C28" s="116" t="s">
        <v>1571</v>
      </c>
      <c r="D28" s="117" t="s">
        <v>1589</v>
      </c>
      <c r="E28" s="117" t="s">
        <v>1694</v>
      </c>
      <c r="F28" s="116" t="s">
        <v>1560</v>
      </c>
      <c r="G28" s="117" t="s">
        <v>1574</v>
      </c>
      <c r="H28" s="117" t="s">
        <v>1575</v>
      </c>
      <c r="I28" s="118" t="s">
        <v>1092</v>
      </c>
    </row>
    <row r="29" spans="1:9" ht="15" customHeight="1">
      <c r="A29" s="114" t="s">
        <v>1912</v>
      </c>
      <c r="B29" s="115">
        <v>18</v>
      </c>
      <c r="C29" s="116" t="s">
        <v>1590</v>
      </c>
      <c r="D29" s="117" t="s">
        <v>1591</v>
      </c>
      <c r="E29" s="117" t="s">
        <v>1592</v>
      </c>
      <c r="F29" s="116" t="s">
        <v>1593</v>
      </c>
      <c r="G29" s="117" t="s">
        <v>1594</v>
      </c>
      <c r="H29" s="117" t="s">
        <v>1595</v>
      </c>
      <c r="I29" s="118" t="s">
        <v>1093</v>
      </c>
    </row>
    <row r="30" spans="1:9" ht="15" customHeight="1">
      <c r="A30" s="114" t="s">
        <v>1913</v>
      </c>
      <c r="B30" s="115">
        <v>20</v>
      </c>
      <c r="C30" s="116" t="s">
        <v>1590</v>
      </c>
      <c r="D30" s="117" t="s">
        <v>1846</v>
      </c>
      <c r="E30" s="117" t="s">
        <v>1847</v>
      </c>
      <c r="F30" s="116" t="s">
        <v>1560</v>
      </c>
      <c r="G30" s="117" t="s">
        <v>1561</v>
      </c>
      <c r="H30" s="117" t="s">
        <v>1595</v>
      </c>
      <c r="I30" s="118" t="s">
        <v>1094</v>
      </c>
    </row>
    <row r="31" spans="1:9" ht="15" customHeight="1">
      <c r="A31" s="114" t="s">
        <v>1914</v>
      </c>
      <c r="B31" s="115">
        <v>34</v>
      </c>
      <c r="C31" s="116" t="s">
        <v>1571</v>
      </c>
      <c r="D31" s="117" t="s">
        <v>1862</v>
      </c>
      <c r="E31" s="117" t="s">
        <v>1863</v>
      </c>
      <c r="F31" s="116" t="s">
        <v>1669</v>
      </c>
      <c r="G31" s="117" t="s">
        <v>1864</v>
      </c>
      <c r="H31" s="117" t="s">
        <v>1573</v>
      </c>
      <c r="I31" s="118" t="s">
        <v>1095</v>
      </c>
    </row>
    <row r="32" spans="1:9" ht="15" customHeight="1">
      <c r="A32" s="114" t="s">
        <v>1915</v>
      </c>
      <c r="B32" s="115">
        <v>28</v>
      </c>
      <c r="C32" s="116" t="s">
        <v>1579</v>
      </c>
      <c r="D32" s="117" t="s">
        <v>1607</v>
      </c>
      <c r="E32" s="117" t="s">
        <v>1810</v>
      </c>
      <c r="F32" s="116" t="s">
        <v>1560</v>
      </c>
      <c r="G32" s="117" t="s">
        <v>1608</v>
      </c>
      <c r="H32" s="117" t="s">
        <v>1582</v>
      </c>
      <c r="I32" s="118" t="s">
        <v>1096</v>
      </c>
    </row>
    <row r="33" spans="1:9" ht="15" customHeight="1">
      <c r="A33" s="114" t="s">
        <v>1916</v>
      </c>
      <c r="B33" s="115">
        <v>200</v>
      </c>
      <c r="C33" s="116" t="s">
        <v>1653</v>
      </c>
      <c r="D33" s="117" t="s">
        <v>1656</v>
      </c>
      <c r="E33" s="117" t="s">
        <v>1657</v>
      </c>
      <c r="F33" s="116" t="s">
        <v>1560</v>
      </c>
      <c r="G33" s="117" t="s">
        <v>1584</v>
      </c>
      <c r="H33" s="117" t="s">
        <v>1491</v>
      </c>
      <c r="I33" s="118" t="s">
        <v>1097</v>
      </c>
    </row>
    <row r="34" spans="1:9" ht="15" customHeight="1">
      <c r="A34" s="114" t="s">
        <v>1917</v>
      </c>
      <c r="B34" s="115">
        <v>201</v>
      </c>
      <c r="C34" s="116" t="s">
        <v>1653</v>
      </c>
      <c r="D34" s="117" t="s">
        <v>1662</v>
      </c>
      <c r="E34" s="117" t="s">
        <v>1663</v>
      </c>
      <c r="F34" s="116" t="s">
        <v>1560</v>
      </c>
      <c r="G34" s="117" t="s">
        <v>1659</v>
      </c>
      <c r="H34" s="117" t="s">
        <v>1601</v>
      </c>
      <c r="I34" s="118" t="s">
        <v>1098</v>
      </c>
    </row>
    <row r="35" spans="1:9" ht="15" customHeight="1">
      <c r="A35" s="114" t="s">
        <v>1918</v>
      </c>
      <c r="B35" s="115">
        <v>202</v>
      </c>
      <c r="C35" s="116" t="s">
        <v>1653</v>
      </c>
      <c r="D35" s="117" t="s">
        <v>1658</v>
      </c>
      <c r="E35" s="117" t="s">
        <v>1807</v>
      </c>
      <c r="F35" s="116" t="s">
        <v>1560</v>
      </c>
      <c r="G35" s="117" t="s">
        <v>1659</v>
      </c>
      <c r="H35" s="117" t="s">
        <v>1601</v>
      </c>
      <c r="I35" s="118" t="s">
        <v>1099</v>
      </c>
    </row>
    <row r="36" spans="1:9" ht="15" customHeight="1">
      <c r="A36" s="114" t="s">
        <v>1919</v>
      </c>
      <c r="B36" s="115">
        <v>203</v>
      </c>
      <c r="C36" s="116" t="s">
        <v>1653</v>
      </c>
      <c r="D36" s="117" t="s">
        <v>1495</v>
      </c>
      <c r="E36" s="117" t="s">
        <v>1496</v>
      </c>
      <c r="F36" s="116" t="s">
        <v>1560</v>
      </c>
      <c r="G36" s="117" t="s">
        <v>1561</v>
      </c>
      <c r="H36" s="117" t="s">
        <v>1601</v>
      </c>
      <c r="I36" s="118" t="s">
        <v>1100</v>
      </c>
    </row>
    <row r="37" spans="1:9" ht="15" customHeight="1">
      <c r="A37" s="114" t="s">
        <v>1920</v>
      </c>
      <c r="B37" s="115">
        <v>204</v>
      </c>
      <c r="C37" s="116" t="s">
        <v>1653</v>
      </c>
      <c r="D37" s="117" t="s">
        <v>1498</v>
      </c>
      <c r="E37" s="117" t="s">
        <v>1499</v>
      </c>
      <c r="F37" s="116" t="s">
        <v>1560</v>
      </c>
      <c r="G37" s="117" t="s">
        <v>1568</v>
      </c>
      <c r="H37" s="117" t="s">
        <v>1601</v>
      </c>
      <c r="I37" s="118" t="s">
        <v>1101</v>
      </c>
    </row>
    <row r="38" spans="1:9" ht="15" customHeight="1">
      <c r="A38" s="114" t="s">
        <v>1921</v>
      </c>
      <c r="B38" s="115">
        <v>205</v>
      </c>
      <c r="C38" s="116" t="s">
        <v>1653</v>
      </c>
      <c r="D38" s="117" t="s">
        <v>1501</v>
      </c>
      <c r="E38" s="117" t="s">
        <v>1502</v>
      </c>
      <c r="F38" s="116" t="s">
        <v>1560</v>
      </c>
      <c r="G38" s="117" t="s">
        <v>1503</v>
      </c>
      <c r="H38" s="117" t="s">
        <v>1692</v>
      </c>
      <c r="I38" s="118" t="s">
        <v>1102</v>
      </c>
    </row>
    <row r="39" spans="1:9" ht="15" customHeight="1">
      <c r="A39" s="114" t="s">
        <v>1922</v>
      </c>
      <c r="B39" s="115">
        <v>206</v>
      </c>
      <c r="C39" s="116" t="s">
        <v>1653</v>
      </c>
      <c r="D39" s="117" t="s">
        <v>1654</v>
      </c>
      <c r="E39" s="117" t="s">
        <v>1655</v>
      </c>
      <c r="F39" s="116" t="s">
        <v>1560</v>
      </c>
      <c r="G39" s="117" t="s">
        <v>1569</v>
      </c>
      <c r="H39" s="117" t="s">
        <v>1601</v>
      </c>
      <c r="I39" s="118" t="s">
        <v>1103</v>
      </c>
    </row>
    <row r="40" spans="1:9" ht="15" customHeight="1">
      <c r="A40" s="114" t="s">
        <v>1923</v>
      </c>
      <c r="B40" s="115">
        <v>208</v>
      </c>
      <c r="C40" s="116" t="s">
        <v>1653</v>
      </c>
      <c r="D40" s="117" t="s">
        <v>1506</v>
      </c>
      <c r="E40" s="117" t="s">
        <v>1664</v>
      </c>
      <c r="F40" s="116" t="s">
        <v>1560</v>
      </c>
      <c r="G40" s="117" t="s">
        <v>1574</v>
      </c>
      <c r="H40" s="117" t="s">
        <v>1586</v>
      </c>
      <c r="I40" s="118" t="s">
        <v>1104</v>
      </c>
    </row>
    <row r="41" spans="1:9" ht="15" customHeight="1">
      <c r="A41" s="114" t="s">
        <v>1924</v>
      </c>
      <c r="B41" s="115">
        <v>40</v>
      </c>
      <c r="C41" s="116" t="s">
        <v>1590</v>
      </c>
      <c r="D41" s="117" t="s">
        <v>1599</v>
      </c>
      <c r="E41" s="117" t="s">
        <v>1600</v>
      </c>
      <c r="F41" s="116" t="s">
        <v>1560</v>
      </c>
      <c r="G41" s="117" t="s">
        <v>1594</v>
      </c>
      <c r="H41" s="117" t="s">
        <v>1595</v>
      </c>
      <c r="I41" s="118" t="s">
        <v>1105</v>
      </c>
    </row>
    <row r="42" spans="1:9" ht="15" customHeight="1">
      <c r="A42" s="114" t="s">
        <v>1925</v>
      </c>
      <c r="B42" s="115">
        <v>73</v>
      </c>
      <c r="C42" s="116" t="s">
        <v>1590</v>
      </c>
      <c r="D42" s="117" t="s">
        <v>1304</v>
      </c>
      <c r="E42" s="117" t="s">
        <v>1305</v>
      </c>
      <c r="F42" s="116" t="s">
        <v>1669</v>
      </c>
      <c r="G42" s="117" t="s">
        <v>1306</v>
      </c>
      <c r="H42" s="117" t="s">
        <v>1307</v>
      </c>
      <c r="I42" s="118" t="s">
        <v>1106</v>
      </c>
    </row>
    <row r="43" spans="1:9" ht="15" customHeight="1">
      <c r="A43" s="114" t="s">
        <v>1926</v>
      </c>
      <c r="B43" s="115">
        <v>38</v>
      </c>
      <c r="C43" s="116" t="s">
        <v>1559</v>
      </c>
      <c r="D43" s="117" t="s">
        <v>1721</v>
      </c>
      <c r="E43" s="117" t="s">
        <v>1722</v>
      </c>
      <c r="F43" s="116" t="s">
        <v>1723</v>
      </c>
      <c r="G43" s="117" t="s">
        <v>1724</v>
      </c>
      <c r="H43" s="117" t="s">
        <v>1562</v>
      </c>
      <c r="I43" s="118" t="s">
        <v>1107</v>
      </c>
    </row>
    <row r="44" spans="1:9" ht="15" customHeight="1">
      <c r="A44" s="114" t="s">
        <v>1927</v>
      </c>
      <c r="B44" s="115">
        <v>16</v>
      </c>
      <c r="C44" s="116" t="s">
        <v>1590</v>
      </c>
      <c r="D44" s="117" t="s">
        <v>1836</v>
      </c>
      <c r="E44" s="117" t="s">
        <v>1837</v>
      </c>
      <c r="F44" s="116" t="s">
        <v>1560</v>
      </c>
      <c r="G44" s="117" t="s">
        <v>1561</v>
      </c>
      <c r="H44" s="117" t="s">
        <v>1595</v>
      </c>
      <c r="I44" s="118" t="s">
        <v>1108</v>
      </c>
    </row>
    <row r="45" spans="1:9" ht="15" customHeight="1">
      <c r="A45" s="114" t="s">
        <v>1928</v>
      </c>
      <c r="B45" s="115">
        <v>113</v>
      </c>
      <c r="C45" s="116" t="s">
        <v>1579</v>
      </c>
      <c r="D45" s="117" t="s">
        <v>1409</v>
      </c>
      <c r="E45" s="117" t="s">
        <v>1410</v>
      </c>
      <c r="F45" s="116" t="s">
        <v>1669</v>
      </c>
      <c r="G45" s="117" t="s">
        <v>1411</v>
      </c>
      <c r="H45" s="117" t="s">
        <v>1633</v>
      </c>
      <c r="I45" s="118" t="s">
        <v>1109</v>
      </c>
    </row>
    <row r="46" spans="1:9" ht="15" customHeight="1">
      <c r="A46" s="114" t="s">
        <v>1929</v>
      </c>
      <c r="B46" s="115">
        <v>25</v>
      </c>
      <c r="C46" s="116" t="s">
        <v>1571</v>
      </c>
      <c r="D46" s="117" t="s">
        <v>1725</v>
      </c>
      <c r="E46" s="117" t="s">
        <v>1726</v>
      </c>
      <c r="F46" s="116" t="s">
        <v>1560</v>
      </c>
      <c r="G46" s="117" t="s">
        <v>1608</v>
      </c>
      <c r="H46" s="117" t="s">
        <v>1727</v>
      </c>
      <c r="I46" s="118" t="s">
        <v>1110</v>
      </c>
    </row>
    <row r="47" spans="1:9" ht="15" customHeight="1">
      <c r="A47" s="114" t="s">
        <v>1930</v>
      </c>
      <c r="B47" s="115">
        <v>92</v>
      </c>
      <c r="C47" s="116" t="s">
        <v>1579</v>
      </c>
      <c r="D47" s="117" t="s">
        <v>1356</v>
      </c>
      <c r="E47" s="117" t="s">
        <v>1357</v>
      </c>
      <c r="F47" s="116" t="s">
        <v>1669</v>
      </c>
      <c r="G47" s="117" t="s">
        <v>1815</v>
      </c>
      <c r="H47" s="117" t="s">
        <v>1358</v>
      </c>
      <c r="I47" s="118" t="s">
        <v>1111</v>
      </c>
    </row>
    <row r="48" spans="1:9" ht="15" customHeight="1">
      <c r="A48" s="114" t="s">
        <v>1931</v>
      </c>
      <c r="B48" s="115">
        <v>17</v>
      </c>
      <c r="C48" s="116" t="s">
        <v>1590</v>
      </c>
      <c r="D48" s="117" t="s">
        <v>1839</v>
      </c>
      <c r="E48" s="117" t="s">
        <v>1840</v>
      </c>
      <c r="F48" s="116" t="s">
        <v>1560</v>
      </c>
      <c r="G48" s="117" t="s">
        <v>1841</v>
      </c>
      <c r="H48" s="117" t="s">
        <v>1595</v>
      </c>
      <c r="I48" s="118" t="s">
        <v>1112</v>
      </c>
    </row>
    <row r="49" spans="1:9" ht="15" customHeight="1">
      <c r="A49" s="114" t="s">
        <v>1932</v>
      </c>
      <c r="B49" s="115">
        <v>21</v>
      </c>
      <c r="C49" s="116" t="s">
        <v>1590</v>
      </c>
      <c r="D49" s="117" t="s">
        <v>1596</v>
      </c>
      <c r="E49" s="117" t="s">
        <v>1597</v>
      </c>
      <c r="F49" s="116" t="s">
        <v>1560</v>
      </c>
      <c r="G49" s="117" t="s">
        <v>1561</v>
      </c>
      <c r="H49" s="117" t="s">
        <v>1598</v>
      </c>
      <c r="I49" s="118" t="s">
        <v>1113</v>
      </c>
    </row>
    <row r="50" spans="1:9" ht="15" customHeight="1">
      <c r="A50" s="114" t="s">
        <v>1933</v>
      </c>
      <c r="B50" s="115">
        <v>83</v>
      </c>
      <c r="C50" s="116" t="s">
        <v>1559</v>
      </c>
      <c r="D50" s="117" t="s">
        <v>1338</v>
      </c>
      <c r="E50" s="117" t="s">
        <v>1339</v>
      </c>
      <c r="F50" s="116" t="s">
        <v>1340</v>
      </c>
      <c r="G50" s="117" t="s">
        <v>1584</v>
      </c>
      <c r="H50" s="117" t="s">
        <v>1562</v>
      </c>
      <c r="I50" s="118" t="s">
        <v>1114</v>
      </c>
    </row>
    <row r="51" spans="1:9" ht="15" customHeight="1">
      <c r="A51" s="114" t="s">
        <v>1934</v>
      </c>
      <c r="B51" s="115">
        <v>35</v>
      </c>
      <c r="C51" s="116" t="s">
        <v>1571</v>
      </c>
      <c r="D51" s="117" t="s">
        <v>1865</v>
      </c>
      <c r="E51" s="117" t="s">
        <v>1866</v>
      </c>
      <c r="F51" s="116" t="s">
        <v>1560</v>
      </c>
      <c r="G51" s="117" t="s">
        <v>1565</v>
      </c>
      <c r="H51" s="117" t="s">
        <v>1834</v>
      </c>
      <c r="I51" s="118" t="s">
        <v>1115</v>
      </c>
    </row>
    <row r="52" spans="1:9" ht="15" customHeight="1">
      <c r="A52" s="114" t="s">
        <v>1935</v>
      </c>
      <c r="B52" s="115">
        <v>79</v>
      </c>
      <c r="C52" s="116" t="s">
        <v>1590</v>
      </c>
      <c r="D52" s="117" t="s">
        <v>1323</v>
      </c>
      <c r="E52" s="117" t="s">
        <v>1324</v>
      </c>
      <c r="F52" s="116" t="s">
        <v>1669</v>
      </c>
      <c r="G52" s="117" t="s">
        <v>1325</v>
      </c>
      <c r="H52" s="117" t="s">
        <v>1326</v>
      </c>
      <c r="I52" s="118" t="s">
        <v>1116</v>
      </c>
    </row>
    <row r="53" spans="1:9" ht="15" customHeight="1">
      <c r="A53" s="114" t="s">
        <v>1936</v>
      </c>
      <c r="B53" s="115">
        <v>33</v>
      </c>
      <c r="C53" s="116" t="s">
        <v>1583</v>
      </c>
      <c r="D53" s="117" t="s">
        <v>1609</v>
      </c>
      <c r="E53" s="117" t="s">
        <v>1610</v>
      </c>
      <c r="F53" s="116" t="s">
        <v>1560</v>
      </c>
      <c r="G53" s="117" t="s">
        <v>1671</v>
      </c>
      <c r="H53" s="117" t="s">
        <v>1601</v>
      </c>
      <c r="I53" s="118" t="s">
        <v>1117</v>
      </c>
    </row>
    <row r="54" spans="1:9" ht="15" customHeight="1">
      <c r="A54" s="114" t="s">
        <v>1937</v>
      </c>
      <c r="B54" s="115">
        <v>41</v>
      </c>
      <c r="C54" s="116" t="s">
        <v>1590</v>
      </c>
      <c r="D54" s="117" t="s">
        <v>1617</v>
      </c>
      <c r="E54" s="117" t="s">
        <v>1670</v>
      </c>
      <c r="F54" s="116" t="s">
        <v>1560</v>
      </c>
      <c r="G54" s="117" t="s">
        <v>1574</v>
      </c>
      <c r="H54" s="117" t="s">
        <v>1595</v>
      </c>
      <c r="I54" s="118" t="s">
        <v>1118</v>
      </c>
    </row>
    <row r="55" spans="1:9" ht="15" customHeight="1">
      <c r="A55" s="114" t="s">
        <v>1938</v>
      </c>
      <c r="B55" s="115">
        <v>39</v>
      </c>
      <c r="C55" s="116" t="s">
        <v>1869</v>
      </c>
      <c r="D55" s="117" t="s">
        <v>1660</v>
      </c>
      <c r="E55" s="117" t="s">
        <v>1661</v>
      </c>
      <c r="F55" s="116" t="s">
        <v>1560</v>
      </c>
      <c r="G55" s="117" t="s">
        <v>1561</v>
      </c>
      <c r="H55" s="117" t="s">
        <v>1870</v>
      </c>
      <c r="I55" s="118" t="s">
        <v>1119</v>
      </c>
    </row>
    <row r="56" spans="1:9" ht="15" customHeight="1">
      <c r="A56" s="114" t="s">
        <v>1939</v>
      </c>
      <c r="B56" s="115">
        <v>31</v>
      </c>
      <c r="C56" s="116" t="s">
        <v>1579</v>
      </c>
      <c r="D56" s="117" t="s">
        <v>1621</v>
      </c>
      <c r="E56" s="117" t="s">
        <v>1622</v>
      </c>
      <c r="F56" s="116" t="s">
        <v>1560</v>
      </c>
      <c r="G56" s="117" t="s">
        <v>1608</v>
      </c>
      <c r="H56" s="117" t="s">
        <v>1582</v>
      </c>
      <c r="I56" s="118" t="s">
        <v>1120</v>
      </c>
    </row>
    <row r="57" spans="1:9" ht="15" customHeight="1">
      <c r="A57" s="114" t="s">
        <v>1940</v>
      </c>
      <c r="B57" s="115">
        <v>76</v>
      </c>
      <c r="C57" s="116" t="s">
        <v>1590</v>
      </c>
      <c r="D57" s="117" t="s">
        <v>1313</v>
      </c>
      <c r="E57" s="117" t="s">
        <v>1314</v>
      </c>
      <c r="F57" s="116" t="s">
        <v>1669</v>
      </c>
      <c r="G57" s="117" t="s">
        <v>1306</v>
      </c>
      <c r="H57" s="117" t="s">
        <v>1315</v>
      </c>
      <c r="I57" s="118" t="s">
        <v>1121</v>
      </c>
    </row>
    <row r="58" spans="1:9" ht="15" customHeight="1">
      <c r="A58" s="114" t="s">
        <v>1941</v>
      </c>
      <c r="B58" s="115">
        <v>47</v>
      </c>
      <c r="C58" s="116" t="s">
        <v>1869</v>
      </c>
      <c r="D58" s="117" t="s">
        <v>1882</v>
      </c>
      <c r="E58" s="117" t="s">
        <v>1883</v>
      </c>
      <c r="F58" s="116" t="s">
        <v>1593</v>
      </c>
      <c r="G58" s="117" t="s">
        <v>1884</v>
      </c>
      <c r="H58" s="117" t="s">
        <v>1585</v>
      </c>
      <c r="I58" s="118" t="s">
        <v>1122</v>
      </c>
    </row>
    <row r="59" spans="1:9" ht="15" customHeight="1">
      <c r="A59" s="114" t="s">
        <v>1942</v>
      </c>
      <c r="B59" s="115">
        <v>46</v>
      </c>
      <c r="C59" s="116" t="s">
        <v>1559</v>
      </c>
      <c r="D59" s="117" t="s">
        <v>1615</v>
      </c>
      <c r="E59" s="117" t="s">
        <v>1676</v>
      </c>
      <c r="F59" s="116" t="s">
        <v>1616</v>
      </c>
      <c r="G59" s="117" t="s">
        <v>1606</v>
      </c>
      <c r="H59" s="117" t="s">
        <v>1570</v>
      </c>
      <c r="I59" s="118" t="s">
        <v>1123</v>
      </c>
    </row>
    <row r="60" spans="1:9" ht="15" customHeight="1">
      <c r="A60" s="114" t="s">
        <v>1943</v>
      </c>
      <c r="B60" s="115">
        <v>130</v>
      </c>
      <c r="C60" s="116" t="s">
        <v>1579</v>
      </c>
      <c r="D60" s="117" t="s">
        <v>1455</v>
      </c>
      <c r="E60" s="117" t="s">
        <v>1456</v>
      </c>
      <c r="F60" s="116" t="s">
        <v>1560</v>
      </c>
      <c r="G60" s="117" t="s">
        <v>1608</v>
      </c>
      <c r="H60" s="117" t="s">
        <v>1457</v>
      </c>
      <c r="I60" s="118" t="s">
        <v>1124</v>
      </c>
    </row>
    <row r="61" spans="1:9" ht="15" customHeight="1">
      <c r="A61" s="114" t="s">
        <v>1944</v>
      </c>
      <c r="B61" s="115">
        <v>74</v>
      </c>
      <c r="C61" s="116" t="s">
        <v>1625</v>
      </c>
      <c r="D61" s="117" t="s">
        <v>1703</v>
      </c>
      <c r="E61" s="117" t="s">
        <v>2259</v>
      </c>
      <c r="F61" s="116" t="s">
        <v>1560</v>
      </c>
      <c r="G61" s="117" t="s">
        <v>1659</v>
      </c>
      <c r="H61" s="117" t="s">
        <v>1309</v>
      </c>
      <c r="I61" s="118" t="s">
        <v>1125</v>
      </c>
    </row>
    <row r="62" spans="1:9" ht="15" customHeight="1">
      <c r="A62" s="114" t="s">
        <v>1946</v>
      </c>
      <c r="B62" s="115">
        <v>54</v>
      </c>
      <c r="C62" s="116" t="s">
        <v>1869</v>
      </c>
      <c r="D62" s="117" t="s">
        <v>1259</v>
      </c>
      <c r="E62" s="117" t="s">
        <v>1260</v>
      </c>
      <c r="F62" s="116" t="s">
        <v>1612</v>
      </c>
      <c r="G62" s="117" t="s">
        <v>1261</v>
      </c>
      <c r="H62" s="117" t="s">
        <v>1262</v>
      </c>
      <c r="I62" s="118" t="s">
        <v>1126</v>
      </c>
    </row>
    <row r="63" spans="1:9" ht="15" customHeight="1">
      <c r="A63" s="114" t="s">
        <v>1947</v>
      </c>
      <c r="B63" s="115">
        <v>71</v>
      </c>
      <c r="C63" s="116" t="s">
        <v>1579</v>
      </c>
      <c r="D63" s="117" t="s">
        <v>1298</v>
      </c>
      <c r="E63" s="117" t="s">
        <v>1299</v>
      </c>
      <c r="F63" s="116" t="s">
        <v>1669</v>
      </c>
      <c r="G63" s="117" t="s">
        <v>1300</v>
      </c>
      <c r="H63" s="117" t="s">
        <v>1582</v>
      </c>
      <c r="I63" s="118" t="s">
        <v>1127</v>
      </c>
    </row>
    <row r="64" spans="1:9" ht="15" customHeight="1">
      <c r="A64" s="114" t="s">
        <v>1948</v>
      </c>
      <c r="B64" s="115">
        <v>109</v>
      </c>
      <c r="C64" s="116" t="s">
        <v>1579</v>
      </c>
      <c r="D64" s="117" t="s">
        <v>1399</v>
      </c>
      <c r="E64" s="117" t="s">
        <v>1400</v>
      </c>
      <c r="F64" s="116" t="s">
        <v>1560</v>
      </c>
      <c r="G64" s="117" t="s">
        <v>1561</v>
      </c>
      <c r="H64" s="117" t="s">
        <v>1582</v>
      </c>
      <c r="I64" s="118" t="s">
        <v>1128</v>
      </c>
    </row>
    <row r="65" spans="1:9" ht="15" customHeight="1">
      <c r="A65" s="114" t="s">
        <v>1949</v>
      </c>
      <c r="B65" s="115">
        <v>32</v>
      </c>
      <c r="C65" s="116" t="s">
        <v>1579</v>
      </c>
      <c r="D65" s="117" t="s">
        <v>1858</v>
      </c>
      <c r="E65" s="117" t="s">
        <v>1859</v>
      </c>
      <c r="F65" s="116" t="s">
        <v>1593</v>
      </c>
      <c r="G65" s="117" t="s">
        <v>1860</v>
      </c>
      <c r="H65" s="117" t="s">
        <v>1582</v>
      </c>
      <c r="I65" s="118" t="s">
        <v>1129</v>
      </c>
    </row>
    <row r="66" spans="1:9" ht="15" customHeight="1">
      <c r="A66" s="114" t="s">
        <v>1950</v>
      </c>
      <c r="B66" s="115">
        <v>29</v>
      </c>
      <c r="C66" s="116" t="s">
        <v>1583</v>
      </c>
      <c r="D66" s="117" t="s">
        <v>1853</v>
      </c>
      <c r="E66" s="117" t="s">
        <v>1854</v>
      </c>
      <c r="F66" s="116" t="s">
        <v>1669</v>
      </c>
      <c r="G66" s="117" t="s">
        <v>1855</v>
      </c>
      <c r="H66" s="117" t="s">
        <v>1582</v>
      </c>
      <c r="I66" s="118" t="s">
        <v>1130</v>
      </c>
    </row>
    <row r="67" spans="1:9" ht="15" customHeight="1">
      <c r="A67" s="114" t="s">
        <v>1951</v>
      </c>
      <c r="B67" s="115">
        <v>101</v>
      </c>
      <c r="C67" s="116" t="s">
        <v>1590</v>
      </c>
      <c r="D67" s="117" t="s">
        <v>1376</v>
      </c>
      <c r="E67" s="117" t="s">
        <v>1377</v>
      </c>
      <c r="F67" s="116" t="s">
        <v>1714</v>
      </c>
      <c r="G67" s="117" t="s">
        <v>1378</v>
      </c>
      <c r="H67" s="117" t="s">
        <v>1286</v>
      </c>
      <c r="I67" s="118" t="s">
        <v>1131</v>
      </c>
    </row>
    <row r="68" spans="1:9" ht="15" customHeight="1">
      <c r="A68" s="114" t="s">
        <v>1952</v>
      </c>
      <c r="B68" s="115">
        <v>50</v>
      </c>
      <c r="C68" s="116" t="s">
        <v>1583</v>
      </c>
      <c r="D68" s="117" t="s">
        <v>1247</v>
      </c>
      <c r="E68" s="117" t="s">
        <v>1248</v>
      </c>
      <c r="F68" s="116" t="s">
        <v>1669</v>
      </c>
      <c r="G68" s="117" t="s">
        <v>1249</v>
      </c>
      <c r="H68" s="117" t="s">
        <v>1770</v>
      </c>
      <c r="I68" s="118" t="s">
        <v>1132</v>
      </c>
    </row>
    <row r="69" spans="1:9" ht="15" customHeight="1">
      <c r="A69" s="114" t="s">
        <v>1953</v>
      </c>
      <c r="B69" s="115">
        <v>75</v>
      </c>
      <c r="C69" s="116" t="s">
        <v>1579</v>
      </c>
      <c r="D69" s="117" t="s">
        <v>1310</v>
      </c>
      <c r="E69" s="117" t="s">
        <v>1311</v>
      </c>
      <c r="F69" s="116" t="s">
        <v>1560</v>
      </c>
      <c r="G69" s="117" t="s">
        <v>1561</v>
      </c>
      <c r="H69" s="117" t="s">
        <v>1704</v>
      </c>
      <c r="I69" s="118" t="s">
        <v>1133</v>
      </c>
    </row>
    <row r="70" spans="1:9" ht="15" customHeight="1">
      <c r="A70" s="114" t="s">
        <v>1954</v>
      </c>
      <c r="B70" s="115">
        <v>107</v>
      </c>
      <c r="C70" s="116" t="s">
        <v>1559</v>
      </c>
      <c r="D70" s="117" t="s">
        <v>1759</v>
      </c>
      <c r="E70" s="117" t="s">
        <v>1760</v>
      </c>
      <c r="F70" s="116" t="s">
        <v>1593</v>
      </c>
      <c r="G70" s="117" t="s">
        <v>1720</v>
      </c>
      <c r="H70" s="117" t="s">
        <v>1570</v>
      </c>
      <c r="I70" s="118" t="s">
        <v>1134</v>
      </c>
    </row>
    <row r="71" spans="1:9" ht="15">
      <c r="A71" s="114" t="s">
        <v>1955</v>
      </c>
      <c r="B71" s="115">
        <v>102</v>
      </c>
      <c r="C71" s="116" t="s">
        <v>1625</v>
      </c>
      <c r="D71" s="117" t="s">
        <v>1380</v>
      </c>
      <c r="E71" s="117" t="s">
        <v>1381</v>
      </c>
      <c r="F71" s="116" t="s">
        <v>1560</v>
      </c>
      <c r="G71" s="117" t="s">
        <v>1561</v>
      </c>
      <c r="H71" s="117" t="s">
        <v>1636</v>
      </c>
      <c r="I71" s="118" t="s">
        <v>1135</v>
      </c>
    </row>
    <row r="72" spans="1:9" ht="15">
      <c r="A72" s="114" t="s">
        <v>1956</v>
      </c>
      <c r="B72" s="115">
        <v>52</v>
      </c>
      <c r="C72" s="116" t="s">
        <v>1579</v>
      </c>
      <c r="D72" s="117" t="s">
        <v>1672</v>
      </c>
      <c r="E72" s="117" t="s">
        <v>1673</v>
      </c>
      <c r="F72" s="116" t="s">
        <v>1560</v>
      </c>
      <c r="G72" s="117" t="s">
        <v>1574</v>
      </c>
      <c r="H72" s="117" t="s">
        <v>1582</v>
      </c>
      <c r="I72" s="118" t="s">
        <v>1136</v>
      </c>
    </row>
    <row r="73" spans="1:9" ht="15">
      <c r="A73" s="114" t="s">
        <v>1957</v>
      </c>
      <c r="B73" s="115">
        <v>55</v>
      </c>
      <c r="C73" s="116" t="s">
        <v>1869</v>
      </c>
      <c r="D73" s="117" t="s">
        <v>1263</v>
      </c>
      <c r="E73" s="117" t="s">
        <v>1264</v>
      </c>
      <c r="F73" s="116" t="s">
        <v>1669</v>
      </c>
      <c r="G73" s="117" t="s">
        <v>1265</v>
      </c>
      <c r="H73" s="117" t="s">
        <v>1601</v>
      </c>
      <c r="I73" s="118" t="s">
        <v>1137</v>
      </c>
    </row>
    <row r="74" spans="1:9" ht="15">
      <c r="A74" s="114" t="s">
        <v>1960</v>
      </c>
      <c r="B74" s="115">
        <v>89</v>
      </c>
      <c r="C74" s="116" t="s">
        <v>1625</v>
      </c>
      <c r="D74" s="117" t="s">
        <v>1626</v>
      </c>
      <c r="E74" s="117" t="s">
        <v>1627</v>
      </c>
      <c r="F74" s="116" t="s">
        <v>1560</v>
      </c>
      <c r="G74" s="117" t="s">
        <v>1569</v>
      </c>
      <c r="H74" s="117" t="s">
        <v>1704</v>
      </c>
      <c r="I74" s="118" t="s">
        <v>1138</v>
      </c>
    </row>
    <row r="75" spans="1:9" ht="15">
      <c r="A75" s="114" t="s">
        <v>1961</v>
      </c>
      <c r="B75" s="115">
        <v>100</v>
      </c>
      <c r="C75" s="116" t="s">
        <v>1579</v>
      </c>
      <c r="D75" s="117" t="s">
        <v>1374</v>
      </c>
      <c r="E75" s="117" t="s">
        <v>1375</v>
      </c>
      <c r="F75" s="116" t="s">
        <v>1560</v>
      </c>
      <c r="G75" s="117" t="s">
        <v>1561</v>
      </c>
      <c r="H75" s="117" t="s">
        <v>1286</v>
      </c>
      <c r="I75" s="118" t="s">
        <v>1139</v>
      </c>
    </row>
    <row r="76" spans="1:9" ht="15">
      <c r="A76" s="114" t="s">
        <v>1962</v>
      </c>
      <c r="B76" s="115">
        <v>59</v>
      </c>
      <c r="C76" s="116" t="s">
        <v>1559</v>
      </c>
      <c r="D76" s="117" t="s">
        <v>1271</v>
      </c>
      <c r="E76" s="117" t="s">
        <v>1272</v>
      </c>
      <c r="F76" s="116" t="s">
        <v>1669</v>
      </c>
      <c r="G76" s="117" t="s">
        <v>1273</v>
      </c>
      <c r="H76" s="117" t="s">
        <v>1562</v>
      </c>
      <c r="I76" s="118" t="s">
        <v>1140</v>
      </c>
    </row>
    <row r="77" spans="1:9" ht="15">
      <c r="A77" s="114" t="s">
        <v>1963</v>
      </c>
      <c r="B77" s="115">
        <v>97</v>
      </c>
      <c r="C77" s="116" t="s">
        <v>1590</v>
      </c>
      <c r="D77" s="117" t="s">
        <v>1366</v>
      </c>
      <c r="E77" s="117" t="s">
        <v>1367</v>
      </c>
      <c r="F77" s="116" t="s">
        <v>1669</v>
      </c>
      <c r="G77" s="117" t="s">
        <v>1368</v>
      </c>
      <c r="H77" s="117" t="s">
        <v>1364</v>
      </c>
      <c r="I77" s="118" t="s">
        <v>1141</v>
      </c>
    </row>
    <row r="78" spans="1:9" ht="15">
      <c r="A78" s="114" t="s">
        <v>1964</v>
      </c>
      <c r="B78" s="115">
        <v>116</v>
      </c>
      <c r="C78" s="116" t="s">
        <v>1590</v>
      </c>
      <c r="D78" s="117" t="s">
        <v>1420</v>
      </c>
      <c r="E78" s="117" t="s">
        <v>1421</v>
      </c>
      <c r="F78" s="116" t="s">
        <v>1669</v>
      </c>
      <c r="G78" s="117" t="s">
        <v>1306</v>
      </c>
      <c r="H78" s="117" t="s">
        <v>1315</v>
      </c>
      <c r="I78" s="118" t="s">
        <v>1142</v>
      </c>
    </row>
    <row r="79" spans="1:9" ht="15">
      <c r="A79" s="114" t="s">
        <v>1965</v>
      </c>
      <c r="B79" s="115">
        <v>65</v>
      </c>
      <c r="C79" s="116" t="s">
        <v>1590</v>
      </c>
      <c r="D79" s="117" t="s">
        <v>1634</v>
      </c>
      <c r="E79" s="117" t="s">
        <v>1635</v>
      </c>
      <c r="F79" s="116" t="s">
        <v>1560</v>
      </c>
      <c r="G79" s="117" t="s">
        <v>1608</v>
      </c>
      <c r="H79" s="117" t="s">
        <v>1595</v>
      </c>
      <c r="I79" s="118" t="s">
        <v>1143</v>
      </c>
    </row>
    <row r="80" spans="1:9" ht="15">
      <c r="A80" s="114" t="s">
        <v>1966</v>
      </c>
      <c r="B80" s="115">
        <v>42</v>
      </c>
      <c r="C80" s="116" t="s">
        <v>1590</v>
      </c>
      <c r="D80" s="117" t="s">
        <v>1764</v>
      </c>
      <c r="E80" s="117" t="s">
        <v>1873</v>
      </c>
      <c r="F80" s="116" t="s">
        <v>1560</v>
      </c>
      <c r="G80" s="117" t="s">
        <v>1594</v>
      </c>
      <c r="H80" s="117" t="s">
        <v>1595</v>
      </c>
      <c r="I80" s="118" t="s">
        <v>1144</v>
      </c>
    </row>
    <row r="81" spans="1:9" ht="15">
      <c r="A81" s="114" t="s">
        <v>1967</v>
      </c>
      <c r="B81" s="115">
        <v>45</v>
      </c>
      <c r="C81" s="116" t="s">
        <v>1571</v>
      </c>
      <c r="D81" s="117" t="s">
        <v>1878</v>
      </c>
      <c r="E81" s="117" t="s">
        <v>1879</v>
      </c>
      <c r="F81" s="116" t="s">
        <v>1669</v>
      </c>
      <c r="G81" s="117" t="s">
        <v>1880</v>
      </c>
      <c r="H81" s="117" t="s">
        <v>1727</v>
      </c>
      <c r="I81" s="118" t="s">
        <v>1145</v>
      </c>
    </row>
    <row r="82" spans="1:9" ht="15">
      <c r="A82" s="114" t="s">
        <v>1968</v>
      </c>
      <c r="B82" s="115">
        <v>126</v>
      </c>
      <c r="C82" s="116" t="s">
        <v>1590</v>
      </c>
      <c r="D82" s="117" t="s">
        <v>1444</v>
      </c>
      <c r="E82" s="117" t="s">
        <v>1445</v>
      </c>
      <c r="F82" s="116" t="s">
        <v>1669</v>
      </c>
      <c r="G82" s="117" t="s">
        <v>1446</v>
      </c>
      <c r="H82" s="117" t="s">
        <v>1595</v>
      </c>
      <c r="I82" s="118" t="s">
        <v>1146</v>
      </c>
    </row>
    <row r="83" spans="1:9" ht="15">
      <c r="A83" s="114" t="s">
        <v>1969</v>
      </c>
      <c r="B83" s="115">
        <v>48</v>
      </c>
      <c r="C83" s="116" t="s">
        <v>1869</v>
      </c>
      <c r="D83" s="117" t="s">
        <v>1886</v>
      </c>
      <c r="E83" s="117" t="s">
        <v>1945</v>
      </c>
      <c r="F83" s="116" t="s">
        <v>1669</v>
      </c>
      <c r="G83" s="117" t="s">
        <v>1241</v>
      </c>
      <c r="H83" s="117" t="s">
        <v>1585</v>
      </c>
      <c r="I83" s="118" t="s">
        <v>1147</v>
      </c>
    </row>
    <row r="84" spans="1:9" ht="15">
      <c r="A84" s="114" t="s">
        <v>1970</v>
      </c>
      <c r="B84" s="115">
        <v>62</v>
      </c>
      <c r="C84" s="116" t="s">
        <v>1579</v>
      </c>
      <c r="D84" s="117" t="s">
        <v>1623</v>
      </c>
      <c r="E84" s="117" t="s">
        <v>1624</v>
      </c>
      <c r="F84" s="116" t="s">
        <v>1560</v>
      </c>
      <c r="G84" s="117" t="s">
        <v>1608</v>
      </c>
      <c r="H84" s="117" t="s">
        <v>1582</v>
      </c>
      <c r="I84" s="118" t="s">
        <v>1148</v>
      </c>
    </row>
    <row r="85" spans="1:9" ht="15">
      <c r="A85" s="114" t="s">
        <v>1971</v>
      </c>
      <c r="B85" s="115">
        <v>77</v>
      </c>
      <c r="C85" s="116" t="s">
        <v>1869</v>
      </c>
      <c r="D85" s="117" t="s">
        <v>1316</v>
      </c>
      <c r="E85" s="117" t="s">
        <v>1317</v>
      </c>
      <c r="F85" s="116" t="s">
        <v>1669</v>
      </c>
      <c r="G85" s="117" t="s">
        <v>1318</v>
      </c>
      <c r="H85" s="117" t="s">
        <v>1601</v>
      </c>
      <c r="I85" s="118" t="s">
        <v>1149</v>
      </c>
    </row>
    <row r="86" spans="1:9" ht="15">
      <c r="A86" s="114" t="s">
        <v>1972</v>
      </c>
      <c r="B86" s="115">
        <v>57</v>
      </c>
      <c r="C86" s="116" t="s">
        <v>1583</v>
      </c>
      <c r="D86" s="117" t="s">
        <v>1267</v>
      </c>
      <c r="E86" s="117" t="s">
        <v>1268</v>
      </c>
      <c r="F86" s="116" t="s">
        <v>1593</v>
      </c>
      <c r="G86" s="117" t="s">
        <v>1584</v>
      </c>
      <c r="H86" s="117" t="s">
        <v>1269</v>
      </c>
      <c r="I86" s="118" t="s">
        <v>1150</v>
      </c>
    </row>
    <row r="87" spans="1:9" ht="15">
      <c r="A87" s="114" t="s">
        <v>1973</v>
      </c>
      <c r="B87" s="115">
        <v>61</v>
      </c>
      <c r="C87" s="116" t="s">
        <v>1571</v>
      </c>
      <c r="D87" s="117" t="s">
        <v>1274</v>
      </c>
      <c r="E87" s="117" t="s">
        <v>1275</v>
      </c>
      <c r="F87" s="116" t="s">
        <v>1593</v>
      </c>
      <c r="G87" s="117" t="s">
        <v>1276</v>
      </c>
      <c r="H87" s="117" t="s">
        <v>1834</v>
      </c>
      <c r="I87" s="118" t="s">
        <v>1151</v>
      </c>
    </row>
    <row r="88" spans="1:9" ht="15">
      <c r="A88" s="114" t="s">
        <v>1974</v>
      </c>
      <c r="B88" s="115">
        <v>44</v>
      </c>
      <c r="C88" s="116" t="s">
        <v>1571</v>
      </c>
      <c r="D88" s="117" t="s">
        <v>1875</v>
      </c>
      <c r="E88" s="117" t="s">
        <v>1876</v>
      </c>
      <c r="F88" s="116" t="s">
        <v>1669</v>
      </c>
      <c r="G88" s="117" t="s">
        <v>1877</v>
      </c>
      <c r="H88" s="117" t="s">
        <v>1727</v>
      </c>
      <c r="I88" s="118" t="s">
        <v>1152</v>
      </c>
    </row>
    <row r="89" spans="1:9" ht="15">
      <c r="A89" s="114" t="s">
        <v>1975</v>
      </c>
      <c r="B89" s="115">
        <v>90</v>
      </c>
      <c r="C89" s="116" t="s">
        <v>1869</v>
      </c>
      <c r="D89" s="117" t="s">
        <v>1353</v>
      </c>
      <c r="E89" s="117" t="s">
        <v>1990</v>
      </c>
      <c r="F89" s="116" t="s">
        <v>1612</v>
      </c>
      <c r="G89" s="117" t="s">
        <v>1354</v>
      </c>
      <c r="H89" s="117" t="s">
        <v>1711</v>
      </c>
      <c r="I89" s="118" t="s">
        <v>1153</v>
      </c>
    </row>
    <row r="90" spans="1:9" ht="15">
      <c r="A90" s="114" t="s">
        <v>1976</v>
      </c>
      <c r="B90" s="115">
        <v>104</v>
      </c>
      <c r="C90" s="116" t="s">
        <v>1579</v>
      </c>
      <c r="D90" s="117" t="s">
        <v>1383</v>
      </c>
      <c r="E90" s="117" t="s">
        <v>1384</v>
      </c>
      <c r="F90" s="116" t="s">
        <v>1560</v>
      </c>
      <c r="G90" s="117" t="s">
        <v>1841</v>
      </c>
      <c r="H90" s="117" t="s">
        <v>1385</v>
      </c>
      <c r="I90" s="118" t="s">
        <v>1154</v>
      </c>
    </row>
    <row r="91" spans="1:9" ht="15">
      <c r="A91" s="114" t="s">
        <v>1977</v>
      </c>
      <c r="B91" s="115">
        <v>86</v>
      </c>
      <c r="C91" s="116" t="s">
        <v>1583</v>
      </c>
      <c r="D91" s="117" t="s">
        <v>1348</v>
      </c>
      <c r="E91" s="117" t="s">
        <v>1349</v>
      </c>
      <c r="F91" s="116" t="s">
        <v>1669</v>
      </c>
      <c r="G91" s="117" t="s">
        <v>1350</v>
      </c>
      <c r="H91" s="117" t="s">
        <v>1582</v>
      </c>
      <c r="I91" s="118" t="s">
        <v>1155</v>
      </c>
    </row>
    <row r="92" spans="1:9" ht="15">
      <c r="A92" s="114" t="s">
        <v>1978</v>
      </c>
      <c r="B92" s="115">
        <v>117</v>
      </c>
      <c r="C92" s="116" t="s">
        <v>1579</v>
      </c>
      <c r="D92" s="117" t="s">
        <v>1422</v>
      </c>
      <c r="E92" s="117" t="s">
        <v>1423</v>
      </c>
      <c r="F92" s="116" t="s">
        <v>1560</v>
      </c>
      <c r="G92" s="117" t="s">
        <v>1561</v>
      </c>
      <c r="H92" s="117" t="s">
        <v>1704</v>
      </c>
      <c r="I92" s="118" t="s">
        <v>1156</v>
      </c>
    </row>
    <row r="93" spans="1:9" ht="15">
      <c r="A93" s="114" t="s">
        <v>1979</v>
      </c>
      <c r="B93" s="115">
        <v>112</v>
      </c>
      <c r="C93" s="116" t="s">
        <v>1590</v>
      </c>
      <c r="D93" s="117" t="s">
        <v>1406</v>
      </c>
      <c r="E93" s="117" t="s">
        <v>1407</v>
      </c>
      <c r="F93" s="116" t="s">
        <v>1669</v>
      </c>
      <c r="G93" s="117" t="s">
        <v>1408</v>
      </c>
      <c r="H93" s="117" t="s">
        <v>1364</v>
      </c>
      <c r="I93" s="118" t="s">
        <v>1157</v>
      </c>
    </row>
    <row r="94" spans="1:9" ht="15">
      <c r="A94" s="114" t="s">
        <v>1980</v>
      </c>
      <c r="B94" s="115">
        <v>66</v>
      </c>
      <c r="C94" s="116" t="s">
        <v>1590</v>
      </c>
      <c r="D94" s="117" t="s">
        <v>1783</v>
      </c>
      <c r="E94" s="117" t="s">
        <v>1784</v>
      </c>
      <c r="F94" s="116" t="s">
        <v>1560</v>
      </c>
      <c r="G94" s="117" t="s">
        <v>1568</v>
      </c>
      <c r="H94" s="117" t="s">
        <v>1286</v>
      </c>
      <c r="I94" s="118" t="s">
        <v>1158</v>
      </c>
    </row>
    <row r="95" spans="1:9" ht="15">
      <c r="A95" s="114" t="s">
        <v>1981</v>
      </c>
      <c r="B95" s="115">
        <v>51</v>
      </c>
      <c r="C95" s="116" t="s">
        <v>1590</v>
      </c>
      <c r="D95" s="117" t="s">
        <v>1250</v>
      </c>
      <c r="E95" s="117" t="s">
        <v>1251</v>
      </c>
      <c r="F95" s="116" t="s">
        <v>1669</v>
      </c>
      <c r="G95" s="117" t="s">
        <v>1252</v>
      </c>
      <c r="H95" s="117" t="s">
        <v>1595</v>
      </c>
      <c r="I95" s="118" t="s">
        <v>1159</v>
      </c>
    </row>
    <row r="96" spans="1:9" ht="15">
      <c r="A96" s="114" t="s">
        <v>1982</v>
      </c>
      <c r="B96" s="115">
        <v>88</v>
      </c>
      <c r="C96" s="116" t="s">
        <v>1625</v>
      </c>
      <c r="D96" s="117" t="s">
        <v>1630</v>
      </c>
      <c r="E96" s="117" t="s">
        <v>1631</v>
      </c>
      <c r="F96" s="116" t="s">
        <v>1560</v>
      </c>
      <c r="G96" s="117" t="s">
        <v>1632</v>
      </c>
      <c r="H96" s="117" t="s">
        <v>1633</v>
      </c>
      <c r="I96" s="118" t="s">
        <v>1160</v>
      </c>
    </row>
    <row r="97" spans="1:9" ht="15">
      <c r="A97" s="114" t="s">
        <v>1983</v>
      </c>
      <c r="B97" s="115">
        <v>87</v>
      </c>
      <c r="C97" s="116" t="s">
        <v>1579</v>
      </c>
      <c r="D97" s="117" t="s">
        <v>1772</v>
      </c>
      <c r="E97" s="117" t="s">
        <v>1773</v>
      </c>
      <c r="F97" s="116" t="s">
        <v>1714</v>
      </c>
      <c r="G97" s="117" t="s">
        <v>1774</v>
      </c>
      <c r="H97" s="117" t="s">
        <v>1582</v>
      </c>
      <c r="I97" s="118" t="s">
        <v>1161</v>
      </c>
    </row>
    <row r="98" spans="1:9" ht="15">
      <c r="A98" s="114" t="s">
        <v>1984</v>
      </c>
      <c r="B98" s="115">
        <v>80</v>
      </c>
      <c r="C98" s="116" t="s">
        <v>1559</v>
      </c>
      <c r="D98" s="117" t="s">
        <v>1328</v>
      </c>
      <c r="E98" s="117" t="s">
        <v>1329</v>
      </c>
      <c r="F98" s="116" t="s">
        <v>1560</v>
      </c>
      <c r="G98" s="117" t="s">
        <v>1608</v>
      </c>
      <c r="H98" s="117" t="s">
        <v>1727</v>
      </c>
      <c r="I98" s="118" t="s">
        <v>1162</v>
      </c>
    </row>
    <row r="99" spans="1:9" ht="15">
      <c r="A99" s="114" t="s">
        <v>1985</v>
      </c>
      <c r="B99" s="115">
        <v>98</v>
      </c>
      <c r="C99" s="116" t="s">
        <v>1625</v>
      </c>
      <c r="D99" s="117" t="s">
        <v>1639</v>
      </c>
      <c r="E99" s="117" t="s">
        <v>1640</v>
      </c>
      <c r="F99" s="116" t="s">
        <v>1560</v>
      </c>
      <c r="G99" s="117" t="s">
        <v>1561</v>
      </c>
      <c r="H99" s="117" t="s">
        <v>1598</v>
      </c>
      <c r="I99" s="118" t="s">
        <v>1163</v>
      </c>
    </row>
    <row r="100" spans="1:9" ht="15">
      <c r="A100" s="114" t="s">
        <v>1986</v>
      </c>
      <c r="B100" s="115">
        <v>123</v>
      </c>
      <c r="C100" s="116" t="s">
        <v>1579</v>
      </c>
      <c r="D100" s="117" t="s">
        <v>1434</v>
      </c>
      <c r="E100" s="117" t="s">
        <v>1435</v>
      </c>
      <c r="F100" s="116" t="s">
        <v>1560</v>
      </c>
      <c r="G100" s="117" t="s">
        <v>1659</v>
      </c>
      <c r="H100" s="117" t="s">
        <v>1582</v>
      </c>
      <c r="I100" s="118" t="s">
        <v>1164</v>
      </c>
    </row>
    <row r="101" spans="1:9" ht="15">
      <c r="A101" s="114" t="s">
        <v>1987</v>
      </c>
      <c r="B101" s="115">
        <v>53</v>
      </c>
      <c r="C101" s="116" t="s">
        <v>1583</v>
      </c>
      <c r="D101" s="117" t="s">
        <v>1254</v>
      </c>
      <c r="E101" s="117" t="s">
        <v>1255</v>
      </c>
      <c r="F101" s="116" t="s">
        <v>1593</v>
      </c>
      <c r="G101" s="117" t="s">
        <v>1256</v>
      </c>
      <c r="H101" s="117" t="s">
        <v>1257</v>
      </c>
      <c r="I101" s="118" t="s">
        <v>1165</v>
      </c>
    </row>
    <row r="102" spans="1:9" ht="15">
      <c r="A102" s="114" t="s">
        <v>1988</v>
      </c>
      <c r="B102" s="115">
        <v>94</v>
      </c>
      <c r="C102" s="116" t="s">
        <v>1579</v>
      </c>
      <c r="D102" s="117" t="s">
        <v>1628</v>
      </c>
      <c r="E102" s="117" t="s">
        <v>1629</v>
      </c>
      <c r="F102" s="116" t="s">
        <v>1560</v>
      </c>
      <c r="G102" s="117" t="s">
        <v>1572</v>
      </c>
      <c r="H102" s="117" t="s">
        <v>1582</v>
      </c>
      <c r="I102" s="118" t="s">
        <v>1166</v>
      </c>
    </row>
    <row r="103" spans="1:9" ht="15">
      <c r="A103" s="114" t="s">
        <v>1989</v>
      </c>
      <c r="B103" s="115">
        <v>58</v>
      </c>
      <c r="C103" s="116" t="s">
        <v>1571</v>
      </c>
      <c r="D103" s="117" t="s">
        <v>1613</v>
      </c>
      <c r="E103" s="117" t="s">
        <v>1614</v>
      </c>
      <c r="F103" s="116" t="s">
        <v>1593</v>
      </c>
      <c r="G103" s="117" t="s">
        <v>1572</v>
      </c>
      <c r="H103" s="117" t="s">
        <v>1576</v>
      </c>
      <c r="I103" s="118" t="s">
        <v>1167</v>
      </c>
    </row>
    <row r="104" spans="1:9" ht="15">
      <c r="A104" s="114" t="s">
        <v>1991</v>
      </c>
      <c r="B104" s="115">
        <v>63</v>
      </c>
      <c r="C104" s="116" t="s">
        <v>1625</v>
      </c>
      <c r="D104" s="117" t="s">
        <v>1278</v>
      </c>
      <c r="E104" s="117" t="s">
        <v>1279</v>
      </c>
      <c r="F104" s="116" t="s">
        <v>1669</v>
      </c>
      <c r="G104" s="117" t="s">
        <v>1280</v>
      </c>
      <c r="H104" s="117" t="s">
        <v>1281</v>
      </c>
      <c r="I104" s="118" t="s">
        <v>1168</v>
      </c>
    </row>
    <row r="105" spans="1:9" ht="15">
      <c r="A105" s="114" t="s">
        <v>1992</v>
      </c>
      <c r="B105" s="115">
        <v>67</v>
      </c>
      <c r="C105" s="116" t="s">
        <v>1579</v>
      </c>
      <c r="D105" s="117" t="s">
        <v>1287</v>
      </c>
      <c r="E105" s="117" t="s">
        <v>1288</v>
      </c>
      <c r="F105" s="116" t="s">
        <v>1560</v>
      </c>
      <c r="G105" s="117" t="s">
        <v>1289</v>
      </c>
      <c r="H105" s="117" t="s">
        <v>1636</v>
      </c>
      <c r="I105" s="118" t="s">
        <v>1169</v>
      </c>
    </row>
    <row r="106" spans="1:9" ht="15">
      <c r="A106" s="114" t="s">
        <v>1993</v>
      </c>
      <c r="B106" s="115">
        <v>84</v>
      </c>
      <c r="C106" s="116" t="s">
        <v>1579</v>
      </c>
      <c r="D106" s="117" t="s">
        <v>1342</v>
      </c>
      <c r="E106" s="117" t="s">
        <v>1343</v>
      </c>
      <c r="F106" s="116" t="s">
        <v>1560</v>
      </c>
      <c r="G106" s="117" t="s">
        <v>1561</v>
      </c>
      <c r="H106" s="117" t="s">
        <v>1641</v>
      </c>
      <c r="I106" s="118" t="s">
        <v>1170</v>
      </c>
    </row>
    <row r="107" spans="1:9" ht="15">
      <c r="A107" s="114" t="s">
        <v>1994</v>
      </c>
      <c r="B107" s="115">
        <v>133</v>
      </c>
      <c r="C107" s="116" t="s">
        <v>1579</v>
      </c>
      <c r="D107" s="117" t="s">
        <v>1465</v>
      </c>
      <c r="E107" s="117" t="s">
        <v>1466</v>
      </c>
      <c r="F107" s="116" t="s">
        <v>1560</v>
      </c>
      <c r="G107" s="117" t="s">
        <v>1608</v>
      </c>
      <c r="H107" s="117" t="s">
        <v>1467</v>
      </c>
      <c r="I107" s="118" t="s">
        <v>1171</v>
      </c>
    </row>
    <row r="108" spans="1:9" ht="15">
      <c r="A108" s="114" t="s">
        <v>1995</v>
      </c>
      <c r="B108" s="115">
        <v>129</v>
      </c>
      <c r="C108" s="116" t="s">
        <v>1625</v>
      </c>
      <c r="D108" s="117" t="s">
        <v>1452</v>
      </c>
      <c r="E108" s="117" t="s">
        <v>1453</v>
      </c>
      <c r="F108" s="116" t="s">
        <v>1560</v>
      </c>
      <c r="G108" s="117" t="s">
        <v>1561</v>
      </c>
      <c r="H108" s="117" t="s">
        <v>1633</v>
      </c>
      <c r="I108" s="118" t="s">
        <v>1172</v>
      </c>
    </row>
    <row r="109" spans="1:9" ht="15">
      <c r="A109" s="114" t="s">
        <v>1996</v>
      </c>
      <c r="B109" s="115">
        <v>96</v>
      </c>
      <c r="C109" s="116" t="s">
        <v>1579</v>
      </c>
      <c r="D109" s="117" t="s">
        <v>1707</v>
      </c>
      <c r="E109" s="117" t="s">
        <v>1708</v>
      </c>
      <c r="F109" s="116" t="s">
        <v>1560</v>
      </c>
      <c r="G109" s="117" t="s">
        <v>1572</v>
      </c>
      <c r="H109" s="117" t="s">
        <v>1636</v>
      </c>
      <c r="I109" s="118" t="s">
        <v>1173</v>
      </c>
    </row>
    <row r="110" spans="1:9" ht="15">
      <c r="A110" s="114" t="s">
        <v>1997</v>
      </c>
      <c r="B110" s="115">
        <v>118</v>
      </c>
      <c r="C110" s="116" t="s">
        <v>1579</v>
      </c>
      <c r="D110" s="117" t="s">
        <v>1790</v>
      </c>
      <c r="E110" s="117" t="s">
        <v>1791</v>
      </c>
      <c r="F110" s="116" t="s">
        <v>1560</v>
      </c>
      <c r="G110" s="117" t="s">
        <v>1792</v>
      </c>
      <c r="H110" s="117" t="s">
        <v>1793</v>
      </c>
      <c r="I110" s="118" t="s">
        <v>1174</v>
      </c>
    </row>
    <row r="111" spans="1:9" ht="15">
      <c r="A111" s="114" t="s">
        <v>1998</v>
      </c>
      <c r="B111" s="115">
        <v>103</v>
      </c>
      <c r="C111" s="116" t="s">
        <v>1583</v>
      </c>
      <c r="D111" s="117" t="s">
        <v>1705</v>
      </c>
      <c r="E111" s="117" t="s">
        <v>1706</v>
      </c>
      <c r="F111" s="116" t="s">
        <v>1560</v>
      </c>
      <c r="G111" s="117" t="s">
        <v>1611</v>
      </c>
      <c r="H111" s="117" t="s">
        <v>1585</v>
      </c>
      <c r="I111" s="118" t="s">
        <v>1175</v>
      </c>
    </row>
    <row r="112" spans="1:9" ht="15">
      <c r="A112" s="114" t="s">
        <v>1999</v>
      </c>
      <c r="B112" s="115">
        <v>19</v>
      </c>
      <c r="C112" s="116" t="s">
        <v>1590</v>
      </c>
      <c r="D112" s="117" t="s">
        <v>1843</v>
      </c>
      <c r="E112" s="117" t="s">
        <v>1844</v>
      </c>
      <c r="F112" s="116" t="s">
        <v>1669</v>
      </c>
      <c r="G112" s="117" t="s">
        <v>1845</v>
      </c>
      <c r="H112" s="117" t="s">
        <v>1595</v>
      </c>
      <c r="I112" s="118" t="s">
        <v>1176</v>
      </c>
    </row>
    <row r="113" spans="1:9" ht="15">
      <c r="A113" s="114" t="s">
        <v>2000</v>
      </c>
      <c r="B113" s="115">
        <v>119</v>
      </c>
      <c r="C113" s="116" t="s">
        <v>1579</v>
      </c>
      <c r="D113" s="117" t="s">
        <v>1781</v>
      </c>
      <c r="E113" s="117" t="s">
        <v>2258</v>
      </c>
      <c r="F113" s="116" t="s">
        <v>1560</v>
      </c>
      <c r="G113" s="117" t="s">
        <v>1569</v>
      </c>
      <c r="H113" s="117" t="s">
        <v>1425</v>
      </c>
      <c r="I113" s="118" t="s">
        <v>1177</v>
      </c>
    </row>
    <row r="114" spans="1:9" ht="15">
      <c r="A114" s="114" t="s">
        <v>2001</v>
      </c>
      <c r="B114" s="115">
        <v>68</v>
      </c>
      <c r="C114" s="116" t="s">
        <v>1590</v>
      </c>
      <c r="D114" s="117" t="s">
        <v>1291</v>
      </c>
      <c r="E114" s="117" t="s">
        <v>1292</v>
      </c>
      <c r="F114" s="116" t="s">
        <v>1669</v>
      </c>
      <c r="G114" s="117" t="s">
        <v>1293</v>
      </c>
      <c r="H114" s="117" t="s">
        <v>1294</v>
      </c>
      <c r="I114" s="118" t="s">
        <v>1178</v>
      </c>
    </row>
    <row r="115" spans="1:9" ht="15">
      <c r="A115" s="114" t="s">
        <v>2002</v>
      </c>
      <c r="B115" s="115">
        <v>106</v>
      </c>
      <c r="C115" s="116" t="s">
        <v>1625</v>
      </c>
      <c r="D115" s="117" t="s">
        <v>1391</v>
      </c>
      <c r="E115" s="117" t="s">
        <v>1392</v>
      </c>
      <c r="F115" s="116" t="s">
        <v>1593</v>
      </c>
      <c r="G115" s="117" t="s">
        <v>1393</v>
      </c>
      <c r="H115" s="117" t="s">
        <v>1394</v>
      </c>
      <c r="I115" s="118" t="s">
        <v>1179</v>
      </c>
    </row>
    <row r="116" spans="1:9" ht="15">
      <c r="A116" s="114" t="s">
        <v>2003</v>
      </c>
      <c r="B116" s="115">
        <v>93</v>
      </c>
      <c r="C116" s="116" t="s">
        <v>1590</v>
      </c>
      <c r="D116" s="117" t="s">
        <v>1359</v>
      </c>
      <c r="E116" s="117" t="s">
        <v>1360</v>
      </c>
      <c r="F116" s="116" t="s">
        <v>1560</v>
      </c>
      <c r="G116" s="117" t="s">
        <v>1608</v>
      </c>
      <c r="H116" s="117" t="s">
        <v>1595</v>
      </c>
      <c r="I116" s="118" t="s">
        <v>1180</v>
      </c>
    </row>
    <row r="117" spans="1:9" ht="15">
      <c r="A117" s="114" t="s">
        <v>2004</v>
      </c>
      <c r="B117" s="115">
        <v>110</v>
      </c>
      <c r="C117" s="116" t="s">
        <v>1625</v>
      </c>
      <c r="D117" s="117" t="s">
        <v>1637</v>
      </c>
      <c r="E117" s="117" t="s">
        <v>1786</v>
      </c>
      <c r="F117" s="116" t="s">
        <v>1560</v>
      </c>
      <c r="G117" s="117" t="s">
        <v>1608</v>
      </c>
      <c r="H117" s="117" t="s">
        <v>1638</v>
      </c>
      <c r="I117" s="118" t="s">
        <v>1181</v>
      </c>
    </row>
    <row r="118" spans="1:9" ht="15">
      <c r="A118" s="114" t="s">
        <v>2005</v>
      </c>
      <c r="B118" s="115">
        <v>85</v>
      </c>
      <c r="C118" s="116" t="s">
        <v>1869</v>
      </c>
      <c r="D118" s="117" t="s">
        <v>1344</v>
      </c>
      <c r="E118" s="117" t="s">
        <v>1345</v>
      </c>
      <c r="F118" s="116" t="s">
        <v>1593</v>
      </c>
      <c r="G118" s="117" t="s">
        <v>1346</v>
      </c>
      <c r="H118" s="117" t="s">
        <v>1601</v>
      </c>
      <c r="I118" s="118" t="s">
        <v>1182</v>
      </c>
    </row>
    <row r="119" spans="1:9" ht="15">
      <c r="A119" s="114" t="s">
        <v>2006</v>
      </c>
      <c r="B119" s="115">
        <v>70</v>
      </c>
      <c r="C119" s="116" t="s">
        <v>1583</v>
      </c>
      <c r="D119" s="117" t="s">
        <v>1297</v>
      </c>
      <c r="E119" s="117" t="s">
        <v>1769</v>
      </c>
      <c r="F119" s="116" t="s">
        <v>1593</v>
      </c>
      <c r="G119" s="117" t="s">
        <v>1611</v>
      </c>
      <c r="H119" s="117" t="s">
        <v>1770</v>
      </c>
      <c r="I119" s="118" t="s">
        <v>1183</v>
      </c>
    </row>
    <row r="120" spans="1:9" ht="15">
      <c r="A120" s="114" t="s">
        <v>2007</v>
      </c>
      <c r="B120" s="115">
        <v>127</v>
      </c>
      <c r="C120" s="116" t="s">
        <v>1583</v>
      </c>
      <c r="D120" s="117" t="s">
        <v>1447</v>
      </c>
      <c r="E120" s="117" t="s">
        <v>1448</v>
      </c>
      <c r="F120" s="116" t="s">
        <v>1669</v>
      </c>
      <c r="G120" s="117" t="s">
        <v>1449</v>
      </c>
      <c r="H120" s="117" t="s">
        <v>1450</v>
      </c>
      <c r="I120" s="118" t="s">
        <v>1183</v>
      </c>
    </row>
    <row r="121" spans="1:9" ht="15">
      <c r="A121" s="114" t="s">
        <v>2008</v>
      </c>
      <c r="B121" s="115">
        <v>111</v>
      </c>
      <c r="C121" s="116" t="s">
        <v>1625</v>
      </c>
      <c r="D121" s="117" t="s">
        <v>1402</v>
      </c>
      <c r="E121" s="117" t="s">
        <v>1403</v>
      </c>
      <c r="F121" s="116" t="s">
        <v>1560</v>
      </c>
      <c r="G121" s="117" t="s">
        <v>1608</v>
      </c>
      <c r="H121" s="117" t="s">
        <v>1404</v>
      </c>
      <c r="I121" s="118" t="s">
        <v>1184</v>
      </c>
    </row>
    <row r="122" spans="1:9" ht="15">
      <c r="A122" s="114" t="s">
        <v>2009</v>
      </c>
      <c r="B122" s="115">
        <v>121</v>
      </c>
      <c r="C122" s="116" t="s">
        <v>1590</v>
      </c>
      <c r="D122" s="117" t="s">
        <v>1429</v>
      </c>
      <c r="E122" s="117" t="s">
        <v>1430</v>
      </c>
      <c r="F122" s="116" t="s">
        <v>1560</v>
      </c>
      <c r="G122" s="117" t="s">
        <v>1608</v>
      </c>
      <c r="H122" s="117" t="s">
        <v>1595</v>
      </c>
      <c r="I122" s="118" t="s">
        <v>1185</v>
      </c>
    </row>
    <row r="123" spans="1:9" ht="15">
      <c r="A123" s="114" t="s">
        <v>2010</v>
      </c>
      <c r="B123" s="115">
        <v>124</v>
      </c>
      <c r="C123" s="116" t="s">
        <v>1579</v>
      </c>
      <c r="D123" s="117" t="s">
        <v>1437</v>
      </c>
      <c r="E123" s="117" t="s">
        <v>1438</v>
      </c>
      <c r="F123" s="116" t="s">
        <v>1560</v>
      </c>
      <c r="G123" s="117" t="s">
        <v>1642</v>
      </c>
      <c r="H123" s="117" t="s">
        <v>1439</v>
      </c>
      <c r="I123" s="118" t="s">
        <v>1186</v>
      </c>
    </row>
    <row r="124" spans="1:9" ht="15">
      <c r="A124" s="114" t="s">
        <v>2011</v>
      </c>
      <c r="B124" s="115">
        <v>114</v>
      </c>
      <c r="C124" s="116" t="s">
        <v>1625</v>
      </c>
      <c r="D124" s="117" t="s">
        <v>1413</v>
      </c>
      <c r="E124" s="117" t="s">
        <v>1414</v>
      </c>
      <c r="F124" s="116" t="s">
        <v>1593</v>
      </c>
      <c r="G124" s="117" t="s">
        <v>1415</v>
      </c>
      <c r="H124" s="117" t="s">
        <v>1416</v>
      </c>
      <c r="I124" s="118" t="s">
        <v>1187</v>
      </c>
    </row>
    <row r="125" spans="1:9" ht="15">
      <c r="A125" s="114" t="s">
        <v>2012</v>
      </c>
      <c r="B125" s="115">
        <v>128</v>
      </c>
      <c r="C125" s="116" t="s">
        <v>1625</v>
      </c>
      <c r="D125" s="117" t="s">
        <v>1643</v>
      </c>
      <c r="E125" s="117" t="s">
        <v>1644</v>
      </c>
      <c r="F125" s="116" t="s">
        <v>1560</v>
      </c>
      <c r="G125" s="117" t="s">
        <v>1645</v>
      </c>
      <c r="H125" s="117" t="s">
        <v>1646</v>
      </c>
      <c r="I125" s="118" t="s">
        <v>1188</v>
      </c>
    </row>
    <row r="126" spans="1:9" ht="15">
      <c r="A126" s="114" t="s">
        <v>2013</v>
      </c>
      <c r="B126" s="115">
        <v>120</v>
      </c>
      <c r="C126" s="116" t="s">
        <v>1625</v>
      </c>
      <c r="D126" s="117" t="s">
        <v>1427</v>
      </c>
      <c r="E126" s="117" t="s">
        <v>1428</v>
      </c>
      <c r="F126" s="116" t="s">
        <v>1560</v>
      </c>
      <c r="G126" s="117" t="s">
        <v>1608</v>
      </c>
      <c r="H126" s="117" t="s">
        <v>1295</v>
      </c>
      <c r="I126" s="118" t="s">
        <v>1189</v>
      </c>
    </row>
    <row r="127" spans="1:9" ht="15">
      <c r="A127" s="114" t="s">
        <v>2014</v>
      </c>
      <c r="B127" s="115">
        <v>82</v>
      </c>
      <c r="C127" s="116" t="s">
        <v>1571</v>
      </c>
      <c r="D127" s="117" t="s">
        <v>1335</v>
      </c>
      <c r="E127" s="117" t="s">
        <v>1336</v>
      </c>
      <c r="F127" s="116" t="s">
        <v>1560</v>
      </c>
      <c r="G127" s="117" t="s">
        <v>1611</v>
      </c>
      <c r="H127" s="117" t="s">
        <v>1337</v>
      </c>
      <c r="I127" s="118" t="s">
        <v>1190</v>
      </c>
    </row>
    <row r="128" spans="1:9" ht="15">
      <c r="A128" s="114" t="s">
        <v>2015</v>
      </c>
      <c r="B128" s="115">
        <v>125</v>
      </c>
      <c r="C128" s="116" t="s">
        <v>1625</v>
      </c>
      <c r="D128" s="117" t="s">
        <v>1440</v>
      </c>
      <c r="E128" s="117" t="s">
        <v>1441</v>
      </c>
      <c r="F128" s="116" t="s">
        <v>1612</v>
      </c>
      <c r="G128" s="117" t="s">
        <v>1889</v>
      </c>
      <c r="H128" s="117" t="s">
        <v>1442</v>
      </c>
      <c r="I128" s="118" t="s">
        <v>1191</v>
      </c>
    </row>
    <row r="129" spans="1:9" ht="15">
      <c r="A129" s="114" t="s">
        <v>2016</v>
      </c>
      <c r="B129" s="115">
        <v>136</v>
      </c>
      <c r="C129" s="116" t="s">
        <v>1625</v>
      </c>
      <c r="D129" s="117" t="s">
        <v>1474</v>
      </c>
      <c r="E129" s="117" t="s">
        <v>1475</v>
      </c>
      <c r="F129" s="116" t="s">
        <v>1560</v>
      </c>
      <c r="G129" s="117" t="s">
        <v>1463</v>
      </c>
      <c r="H129" s="117" t="s">
        <v>1476</v>
      </c>
      <c r="I129" s="118" t="s">
        <v>1192</v>
      </c>
    </row>
    <row r="130" spans="1:9" ht="15">
      <c r="A130" s="114" t="s">
        <v>2017</v>
      </c>
      <c r="B130" s="115">
        <v>131</v>
      </c>
      <c r="C130" s="116" t="s">
        <v>1579</v>
      </c>
      <c r="D130" s="117" t="s">
        <v>1458</v>
      </c>
      <c r="E130" s="117" t="s">
        <v>1459</v>
      </c>
      <c r="F130" s="116" t="s">
        <v>1560</v>
      </c>
      <c r="G130" s="117" t="s">
        <v>1289</v>
      </c>
      <c r="H130" s="117" t="s">
        <v>1788</v>
      </c>
      <c r="I130" s="118" t="s">
        <v>1193</v>
      </c>
    </row>
    <row r="131" spans="1:9" ht="15">
      <c r="A131" s="114" t="s">
        <v>2018</v>
      </c>
      <c r="B131" s="115">
        <v>134</v>
      </c>
      <c r="C131" s="116" t="s">
        <v>1625</v>
      </c>
      <c r="D131" s="117" t="s">
        <v>1469</v>
      </c>
      <c r="E131" s="117" t="s">
        <v>1470</v>
      </c>
      <c r="F131" s="116" t="s">
        <v>1560</v>
      </c>
      <c r="G131" s="117" t="s">
        <v>1642</v>
      </c>
      <c r="H131" s="117" t="s">
        <v>1704</v>
      </c>
      <c r="I131" s="118" t="s">
        <v>1194</v>
      </c>
    </row>
    <row r="132" spans="1:9" ht="15">
      <c r="A132" s="114" t="s">
        <v>2019</v>
      </c>
      <c r="B132" s="115">
        <v>135</v>
      </c>
      <c r="C132" s="116" t="s">
        <v>1583</v>
      </c>
      <c r="D132" s="117" t="s">
        <v>1471</v>
      </c>
      <c r="E132" s="117" t="s">
        <v>1472</v>
      </c>
      <c r="F132" s="116" t="s">
        <v>1560</v>
      </c>
      <c r="G132" s="117" t="s">
        <v>1569</v>
      </c>
      <c r="H132" s="117" t="s">
        <v>1582</v>
      </c>
      <c r="I132" s="118" t="s">
        <v>1195</v>
      </c>
    </row>
    <row r="133" spans="1:9" ht="15">
      <c r="A133" s="114" t="s">
        <v>2020</v>
      </c>
      <c r="B133" s="115">
        <v>122</v>
      </c>
      <c r="C133" s="116" t="s">
        <v>1625</v>
      </c>
      <c r="D133" s="117" t="s">
        <v>1432</v>
      </c>
      <c r="E133" s="117" t="s">
        <v>1433</v>
      </c>
      <c r="F133" s="116" t="s">
        <v>1560</v>
      </c>
      <c r="G133" s="117" t="s">
        <v>1561</v>
      </c>
      <c r="H133" s="117" t="s">
        <v>1704</v>
      </c>
      <c r="I133" s="118" t="s">
        <v>1196</v>
      </c>
    </row>
    <row r="134" spans="1:9" ht="15">
      <c r="A134" s="114" t="s">
        <v>2021</v>
      </c>
      <c r="B134" s="115">
        <v>115</v>
      </c>
      <c r="C134" s="116" t="s">
        <v>1625</v>
      </c>
      <c r="D134" s="117" t="s">
        <v>1417</v>
      </c>
      <c r="E134" s="117" t="s">
        <v>1418</v>
      </c>
      <c r="F134" s="116" t="s">
        <v>1560</v>
      </c>
      <c r="G134" s="117" t="s">
        <v>1608</v>
      </c>
      <c r="H134" s="117" t="s">
        <v>1404</v>
      </c>
      <c r="I134" s="118" t="s">
        <v>1197</v>
      </c>
    </row>
    <row r="135" spans="1:9" ht="15">
      <c r="A135" s="114" t="s">
        <v>2022</v>
      </c>
      <c r="B135" s="115">
        <v>132</v>
      </c>
      <c r="C135" s="116" t="s">
        <v>1625</v>
      </c>
      <c r="D135" s="117" t="s">
        <v>1461</v>
      </c>
      <c r="E135" s="117" t="s">
        <v>1462</v>
      </c>
      <c r="F135" s="116" t="s">
        <v>1560</v>
      </c>
      <c r="G135" s="117" t="s">
        <v>1463</v>
      </c>
      <c r="H135" s="117" t="s">
        <v>1464</v>
      </c>
      <c r="I135" s="118" t="s">
        <v>1198</v>
      </c>
    </row>
    <row r="136" spans="1:9" ht="15">
      <c r="A136" s="114" t="s">
        <v>2023</v>
      </c>
      <c r="B136" s="115">
        <v>137</v>
      </c>
      <c r="C136" s="116" t="s">
        <v>1647</v>
      </c>
      <c r="D136" s="117" t="s">
        <v>1684</v>
      </c>
      <c r="E136" s="117" t="s">
        <v>1685</v>
      </c>
      <c r="F136" s="116" t="s">
        <v>1560</v>
      </c>
      <c r="G136" s="117" t="s">
        <v>1645</v>
      </c>
      <c r="H136" s="117" t="s">
        <v>1710</v>
      </c>
      <c r="I136" s="118" t="s">
        <v>1199</v>
      </c>
    </row>
    <row r="137" spans="1:9" ht="15">
      <c r="A137" s="114" t="s">
        <v>2024</v>
      </c>
      <c r="B137" s="115">
        <v>142</v>
      </c>
      <c r="C137" s="116" t="s">
        <v>1647</v>
      </c>
      <c r="D137" s="117" t="s">
        <v>1690</v>
      </c>
      <c r="E137" s="117" t="s">
        <v>1691</v>
      </c>
      <c r="F137" s="116" t="s">
        <v>1560</v>
      </c>
      <c r="G137" s="117" t="s">
        <v>1569</v>
      </c>
      <c r="H137" s="117" t="s">
        <v>1710</v>
      </c>
      <c r="I137" s="118" t="s">
        <v>1200</v>
      </c>
    </row>
    <row r="138" spans="1:9" ht="15">
      <c r="A138" s="114" t="s">
        <v>2025</v>
      </c>
      <c r="B138" s="115">
        <v>145</v>
      </c>
      <c r="C138" s="116" t="s">
        <v>1647</v>
      </c>
      <c r="D138" s="117" t="s">
        <v>1484</v>
      </c>
      <c r="E138" s="117" t="s">
        <v>1485</v>
      </c>
      <c r="F138" s="116" t="s">
        <v>1560</v>
      </c>
      <c r="G138" s="117" t="s">
        <v>1645</v>
      </c>
      <c r="H138" s="117" t="s">
        <v>1710</v>
      </c>
      <c r="I138" s="118" t="s">
        <v>1201</v>
      </c>
    </row>
    <row r="139" spans="1:9" ht="15">
      <c r="A139" s="114" t="s">
        <v>2026</v>
      </c>
      <c r="B139" s="115">
        <v>141</v>
      </c>
      <c r="C139" s="116" t="s">
        <v>1647</v>
      </c>
      <c r="D139" s="117" t="s">
        <v>1686</v>
      </c>
      <c r="E139" s="117" t="s">
        <v>1687</v>
      </c>
      <c r="F139" s="116" t="s">
        <v>1560</v>
      </c>
      <c r="G139" s="117" t="s">
        <v>1642</v>
      </c>
      <c r="H139" s="117" t="s">
        <v>1710</v>
      </c>
      <c r="I139" s="118" t="s">
        <v>1202</v>
      </c>
    </row>
    <row r="140" spans="1:9" ht="15">
      <c r="A140" s="114" t="s">
        <v>2027</v>
      </c>
      <c r="B140" s="115">
        <v>143</v>
      </c>
      <c r="C140" s="116" t="s">
        <v>1647</v>
      </c>
      <c r="D140" s="117" t="s">
        <v>1688</v>
      </c>
      <c r="E140" s="117" t="s">
        <v>1689</v>
      </c>
      <c r="F140" s="116" t="s">
        <v>1560</v>
      </c>
      <c r="G140" s="117" t="s">
        <v>1642</v>
      </c>
      <c r="H140" s="117" t="s">
        <v>1806</v>
      </c>
      <c r="I140" s="118" t="s">
        <v>1203</v>
      </c>
    </row>
    <row r="141" spans="1:9" ht="15">
      <c r="A141" s="114" t="s">
        <v>2028</v>
      </c>
      <c r="B141" s="115">
        <v>138</v>
      </c>
      <c r="C141" s="116" t="s">
        <v>1647</v>
      </c>
      <c r="D141" s="117" t="s">
        <v>1648</v>
      </c>
      <c r="E141" s="117" t="s">
        <v>1649</v>
      </c>
      <c r="F141" s="116" t="s">
        <v>1560</v>
      </c>
      <c r="G141" s="117" t="s">
        <v>1665</v>
      </c>
      <c r="H141" s="117" t="s">
        <v>1709</v>
      </c>
      <c r="I141" s="118" t="s">
        <v>1204</v>
      </c>
    </row>
    <row r="142" spans="1:9" ht="15">
      <c r="A142" s="114" t="s">
        <v>2029</v>
      </c>
      <c r="B142" s="115">
        <v>139</v>
      </c>
      <c r="C142" s="116" t="s">
        <v>1647</v>
      </c>
      <c r="D142" s="117" t="s">
        <v>1650</v>
      </c>
      <c r="E142" s="117" t="s">
        <v>1713</v>
      </c>
      <c r="F142" s="116" t="s">
        <v>1560</v>
      </c>
      <c r="G142" s="117" t="s">
        <v>1651</v>
      </c>
      <c r="H142" s="117" t="s">
        <v>1478</v>
      </c>
      <c r="I142" s="118" t="s">
        <v>1205</v>
      </c>
    </row>
    <row r="143" spans="1:9" ht="15">
      <c r="A143" s="114" t="s">
        <v>2030</v>
      </c>
      <c r="B143" s="115">
        <v>144</v>
      </c>
      <c r="C143" s="116" t="s">
        <v>1647</v>
      </c>
      <c r="D143" s="117" t="s">
        <v>1481</v>
      </c>
      <c r="E143" s="117" t="s">
        <v>1482</v>
      </c>
      <c r="F143" s="116" t="s">
        <v>1560</v>
      </c>
      <c r="G143" s="117" t="s">
        <v>1888</v>
      </c>
      <c r="H143" s="117" t="s">
        <v>1709</v>
      </c>
      <c r="I143" s="118" t="s">
        <v>1206</v>
      </c>
    </row>
    <row r="144" spans="1:9" ht="12.75">
      <c r="A144" s="91"/>
      <c r="B144" s="83"/>
      <c r="C144" s="84"/>
      <c r="D144" s="85"/>
      <c r="E144" s="85"/>
      <c r="F144" s="85"/>
      <c r="G144" s="85"/>
      <c r="H144" s="85"/>
      <c r="I144" s="85"/>
    </row>
    <row r="145" spans="1:9" ht="12.75">
      <c r="A145" s="91"/>
      <c r="B145" s="83"/>
      <c r="C145" s="84"/>
      <c r="D145" s="85"/>
      <c r="E145" s="85"/>
      <c r="F145" s="85"/>
      <c r="G145" s="85"/>
      <c r="H145" s="85"/>
      <c r="I145" s="85"/>
    </row>
    <row r="146" spans="1:9" ht="12.75">
      <c r="A146" s="91"/>
      <c r="B146" s="83"/>
      <c r="C146" s="84"/>
      <c r="D146" s="85"/>
      <c r="E146" s="85"/>
      <c r="F146" s="85"/>
      <c r="G146" s="85"/>
      <c r="H146" s="85"/>
      <c r="I146" s="85"/>
    </row>
    <row r="147" spans="1:9" ht="12.75">
      <c r="A147" s="91"/>
      <c r="B147" s="83"/>
      <c r="C147" s="84"/>
      <c r="D147" s="85"/>
      <c r="E147" s="85"/>
      <c r="F147" s="85"/>
      <c r="G147" s="85"/>
      <c r="H147" s="85"/>
      <c r="I147" s="85"/>
    </row>
    <row r="148" spans="1:9" ht="12.75">
      <c r="A148" s="91"/>
      <c r="B148" s="83"/>
      <c r="C148" s="84"/>
      <c r="D148" s="85"/>
      <c r="E148" s="85"/>
      <c r="F148" s="85"/>
      <c r="G148" s="85"/>
      <c r="H148" s="85"/>
      <c r="I148" s="85"/>
    </row>
    <row r="149" spans="1:9" ht="12.75">
      <c r="A149" s="91"/>
      <c r="B149" s="83"/>
      <c r="C149" s="84"/>
      <c r="D149" s="85"/>
      <c r="E149" s="85"/>
      <c r="F149" s="85"/>
      <c r="G149" s="85"/>
      <c r="H149" s="85"/>
      <c r="I149" s="85"/>
    </row>
    <row r="150" spans="1:9" ht="12.75">
      <c r="A150" s="91"/>
      <c r="B150" s="83"/>
      <c r="C150" s="84"/>
      <c r="D150" s="85"/>
      <c r="E150" s="85"/>
      <c r="F150" s="85"/>
      <c r="G150" s="85"/>
      <c r="H150" s="85"/>
      <c r="I150" s="85"/>
    </row>
    <row r="151" spans="1:9" ht="12.75">
      <c r="A151" s="91"/>
      <c r="B151" s="83"/>
      <c r="C151" s="84"/>
      <c r="D151" s="85"/>
      <c r="E151" s="85"/>
      <c r="F151" s="85"/>
      <c r="G151" s="85"/>
      <c r="H151" s="85"/>
      <c r="I151" s="85"/>
    </row>
    <row r="152" spans="1:9" ht="12.75">
      <c r="A152" s="91"/>
      <c r="B152" s="83"/>
      <c r="C152" s="84"/>
      <c r="D152" s="85"/>
      <c r="E152" s="85"/>
      <c r="F152" s="85"/>
      <c r="G152" s="85"/>
      <c r="H152" s="85"/>
      <c r="I152" s="85"/>
    </row>
    <row r="153" spans="1:9" ht="12.75">
      <c r="A153" s="91"/>
      <c r="B153" s="83"/>
      <c r="C153" s="84"/>
      <c r="D153" s="85"/>
      <c r="E153" s="85"/>
      <c r="F153" s="85"/>
      <c r="G153" s="85"/>
      <c r="H153" s="85"/>
      <c r="I153" s="85"/>
    </row>
    <row r="154" spans="1:9" ht="12.75">
      <c r="A154" s="91"/>
      <c r="B154" s="83"/>
      <c r="C154" s="84"/>
      <c r="D154" s="85"/>
      <c r="E154" s="85"/>
      <c r="F154" s="85"/>
      <c r="G154" s="85"/>
      <c r="H154" s="85"/>
      <c r="I154" s="85"/>
    </row>
    <row r="155" spans="1:9" ht="12.75">
      <c r="A155" s="91"/>
      <c r="B155" s="83"/>
      <c r="C155" s="84"/>
      <c r="D155" s="85"/>
      <c r="E155" s="85"/>
      <c r="F155" s="85"/>
      <c r="G155" s="85"/>
      <c r="H155" s="85"/>
      <c r="I155" s="85"/>
    </row>
    <row r="156" spans="1:9" ht="12.75">
      <c r="A156" s="91"/>
      <c r="B156" s="83"/>
      <c r="C156" s="84"/>
      <c r="D156" s="85"/>
      <c r="E156" s="85"/>
      <c r="F156" s="85"/>
      <c r="G156" s="85"/>
      <c r="H156" s="85"/>
      <c r="I156" s="85"/>
    </row>
    <row r="157" spans="1:9" ht="12.75">
      <c r="A157" s="91"/>
      <c r="B157" s="83"/>
      <c r="C157" s="84"/>
      <c r="D157" s="85"/>
      <c r="E157" s="85"/>
      <c r="F157" s="85"/>
      <c r="G157" s="85"/>
      <c r="H157" s="85"/>
      <c r="I157" s="85"/>
    </row>
    <row r="158" spans="1:9" ht="12.75">
      <c r="A158" s="91"/>
      <c r="B158" s="83"/>
      <c r="C158" s="84"/>
      <c r="D158" s="85"/>
      <c r="E158" s="85"/>
      <c r="F158" s="85"/>
      <c r="G158" s="85"/>
      <c r="H158" s="85"/>
      <c r="I158" s="85"/>
    </row>
    <row r="159" spans="1:9" ht="12.75">
      <c r="A159" s="91"/>
      <c r="B159" s="83"/>
      <c r="C159" s="84"/>
      <c r="D159" s="85"/>
      <c r="E159" s="85"/>
      <c r="F159" s="85"/>
      <c r="G159" s="85"/>
      <c r="H159" s="85"/>
      <c r="I159" s="85"/>
    </row>
    <row r="160" spans="1:9" ht="12.75">
      <c r="A160" s="91"/>
      <c r="B160" s="83"/>
      <c r="C160" s="84"/>
      <c r="D160" s="85"/>
      <c r="E160" s="85"/>
      <c r="F160" s="85"/>
      <c r="G160" s="85"/>
      <c r="H160" s="85"/>
      <c r="I160" s="85"/>
    </row>
    <row r="161" spans="1:9" ht="12.75">
      <c r="A161" s="91"/>
      <c r="B161" s="83"/>
      <c r="C161" s="84"/>
      <c r="D161" s="85"/>
      <c r="E161" s="85"/>
      <c r="F161" s="85"/>
      <c r="G161" s="85"/>
      <c r="H161" s="85"/>
      <c r="I161" s="85"/>
    </row>
    <row r="162" spans="1:9" ht="12.75">
      <c r="A162" s="91"/>
      <c r="B162" s="83"/>
      <c r="C162" s="84"/>
      <c r="D162" s="85"/>
      <c r="E162" s="85"/>
      <c r="F162" s="85"/>
      <c r="G162" s="85"/>
      <c r="H162" s="85"/>
      <c r="I162" s="85"/>
    </row>
    <row r="163" spans="1:9" ht="12.75">
      <c r="A163" s="91"/>
      <c r="B163" s="83"/>
      <c r="C163" s="84"/>
      <c r="D163" s="85"/>
      <c r="E163" s="85"/>
      <c r="F163" s="85"/>
      <c r="G163" s="85"/>
      <c r="H163" s="85"/>
      <c r="I163" s="85"/>
    </row>
    <row r="164" spans="1:9" ht="12.75">
      <c r="A164" s="91"/>
      <c r="B164" s="83"/>
      <c r="C164" s="84"/>
      <c r="D164" s="85"/>
      <c r="E164" s="85"/>
      <c r="F164" s="85"/>
      <c r="G164" s="85"/>
      <c r="H164" s="85"/>
      <c r="I164" s="85"/>
    </row>
    <row r="165" spans="1:9" ht="12.75">
      <c r="A165" s="91"/>
      <c r="B165" s="83"/>
      <c r="C165" s="84"/>
      <c r="D165" s="85"/>
      <c r="E165" s="85"/>
      <c r="F165" s="85"/>
      <c r="G165" s="85"/>
      <c r="H165" s="85"/>
      <c r="I165" s="85"/>
    </row>
    <row r="166" spans="1:9" ht="12.75">
      <c r="A166" s="91"/>
      <c r="B166" s="83"/>
      <c r="C166" s="84"/>
      <c r="D166" s="85"/>
      <c r="E166" s="85"/>
      <c r="F166" s="85"/>
      <c r="G166" s="85"/>
      <c r="H166" s="85"/>
      <c r="I166" s="85"/>
    </row>
    <row r="167" spans="1:9" ht="12.75">
      <c r="A167" s="91"/>
      <c r="B167" s="83"/>
      <c r="C167" s="84"/>
      <c r="D167" s="85"/>
      <c r="E167" s="85"/>
      <c r="F167" s="85"/>
      <c r="G167" s="85"/>
      <c r="H167" s="85"/>
      <c r="I167" s="85"/>
    </row>
    <row r="168" spans="1:9" ht="12.75">
      <c r="A168" s="91"/>
      <c r="B168" s="83"/>
      <c r="C168" s="84"/>
      <c r="D168" s="85"/>
      <c r="E168" s="85"/>
      <c r="F168" s="85"/>
      <c r="G168" s="85"/>
      <c r="H168" s="85"/>
      <c r="I168" s="85"/>
    </row>
    <row r="169" spans="1:9" ht="12.75">
      <c r="A169" s="91"/>
      <c r="B169" s="83"/>
      <c r="C169" s="84"/>
      <c r="D169" s="85"/>
      <c r="E169" s="85"/>
      <c r="F169" s="85"/>
      <c r="G169" s="85"/>
      <c r="H169" s="85"/>
      <c r="I169" s="85"/>
    </row>
    <row r="170" spans="1:9" ht="12.75">
      <c r="A170" s="91"/>
      <c r="B170" s="83"/>
      <c r="C170" s="84"/>
      <c r="D170" s="85"/>
      <c r="E170" s="85"/>
      <c r="F170" s="85"/>
      <c r="G170" s="85"/>
      <c r="H170" s="85"/>
      <c r="I170" s="85"/>
    </row>
    <row r="171" spans="1:9" ht="12.75">
      <c r="A171" s="91"/>
      <c r="B171" s="83"/>
      <c r="C171" s="84"/>
      <c r="D171" s="85"/>
      <c r="E171" s="85"/>
      <c r="F171" s="85"/>
      <c r="G171" s="85"/>
      <c r="H171" s="85"/>
      <c r="I171" s="85"/>
    </row>
    <row r="172" spans="1:9" ht="12.75">
      <c r="A172" s="91"/>
      <c r="B172" s="83"/>
      <c r="C172" s="84"/>
      <c r="D172" s="85"/>
      <c r="E172" s="85"/>
      <c r="F172" s="85"/>
      <c r="G172" s="85"/>
      <c r="H172" s="85"/>
      <c r="I172" s="85"/>
    </row>
    <row r="173" spans="1:9" ht="12.75">
      <c r="A173" s="91"/>
      <c r="B173" s="83"/>
      <c r="C173" s="84"/>
      <c r="D173" s="85"/>
      <c r="E173" s="85"/>
      <c r="F173" s="85"/>
      <c r="G173" s="85"/>
      <c r="H173" s="85"/>
      <c r="I173" s="85"/>
    </row>
    <row r="174" spans="1:9" ht="12.75">
      <c r="A174" s="91"/>
      <c r="B174" s="83"/>
      <c r="C174" s="84"/>
      <c r="D174" s="85"/>
      <c r="E174" s="85"/>
      <c r="F174" s="85"/>
      <c r="G174" s="85"/>
      <c r="H174" s="85"/>
      <c r="I174" s="85"/>
    </row>
    <row r="175" spans="1:9" ht="12.75">
      <c r="A175" s="91"/>
      <c r="B175" s="83"/>
      <c r="C175" s="84"/>
      <c r="D175" s="85"/>
      <c r="E175" s="85"/>
      <c r="F175" s="85"/>
      <c r="G175" s="85"/>
      <c r="H175" s="85"/>
      <c r="I175" s="85"/>
    </row>
    <row r="176" spans="1:9" ht="12.75">
      <c r="A176" s="91"/>
      <c r="B176" s="83"/>
      <c r="C176" s="84"/>
      <c r="D176" s="85"/>
      <c r="E176" s="85"/>
      <c r="F176" s="85"/>
      <c r="G176" s="85"/>
      <c r="H176" s="85"/>
      <c r="I176" s="85"/>
    </row>
    <row r="177" spans="1:9" ht="12.75">
      <c r="A177" s="91"/>
      <c r="B177" s="83"/>
      <c r="C177" s="84"/>
      <c r="D177" s="85"/>
      <c r="E177" s="85"/>
      <c r="F177" s="85"/>
      <c r="G177" s="85"/>
      <c r="H177" s="85"/>
      <c r="I177" s="85"/>
    </row>
    <row r="178" spans="1:9" ht="12.75">
      <c r="A178" s="91"/>
      <c r="B178" s="83"/>
      <c r="C178" s="84"/>
      <c r="D178" s="85"/>
      <c r="E178" s="85"/>
      <c r="F178" s="85"/>
      <c r="G178" s="85"/>
      <c r="H178" s="85"/>
      <c r="I178" s="85"/>
    </row>
    <row r="179" spans="1:9" ht="12.75">
      <c r="A179" s="91"/>
      <c r="B179" s="83"/>
      <c r="C179" s="84"/>
      <c r="D179" s="85"/>
      <c r="E179" s="85"/>
      <c r="F179" s="85"/>
      <c r="G179" s="85"/>
      <c r="H179" s="85"/>
      <c r="I179" s="85"/>
    </row>
    <row r="180" spans="1:9" ht="12.75">
      <c r="A180" s="91"/>
      <c r="B180" s="83"/>
      <c r="C180" s="84"/>
      <c r="D180" s="85"/>
      <c r="E180" s="85"/>
      <c r="F180" s="85"/>
      <c r="G180" s="85"/>
      <c r="H180" s="85"/>
      <c r="I180" s="85"/>
    </row>
    <row r="181" spans="1:9" ht="12.75">
      <c r="A181" s="91"/>
      <c r="B181" s="83"/>
      <c r="C181" s="84"/>
      <c r="D181" s="85"/>
      <c r="E181" s="85"/>
      <c r="F181" s="85"/>
      <c r="G181" s="85"/>
      <c r="H181" s="85"/>
      <c r="I181" s="85"/>
    </row>
    <row r="182" spans="1:9" ht="12.75">
      <c r="A182" s="91"/>
      <c r="B182" s="83"/>
      <c r="C182" s="84"/>
      <c r="D182" s="85"/>
      <c r="E182" s="85"/>
      <c r="F182" s="85"/>
      <c r="G182" s="85"/>
      <c r="H182" s="85"/>
      <c r="I182" s="85"/>
    </row>
    <row r="183" spans="1:9" ht="12.75">
      <c r="A183" s="91"/>
      <c r="B183" s="83"/>
      <c r="C183" s="84"/>
      <c r="D183" s="85"/>
      <c r="E183" s="85"/>
      <c r="F183" s="85"/>
      <c r="G183" s="85"/>
      <c r="H183" s="85"/>
      <c r="I183" s="85"/>
    </row>
    <row r="184" spans="1:9" ht="12.75">
      <c r="A184" s="91"/>
      <c r="B184" s="83"/>
      <c r="C184" s="84"/>
      <c r="D184" s="85"/>
      <c r="E184" s="85"/>
      <c r="F184" s="85"/>
      <c r="G184" s="85"/>
      <c r="H184" s="85"/>
      <c r="I184" s="85"/>
    </row>
    <row r="185" spans="1:9" ht="12.75">
      <c r="A185" s="91"/>
      <c r="B185" s="83"/>
      <c r="C185" s="84"/>
      <c r="D185" s="85"/>
      <c r="E185" s="85"/>
      <c r="F185" s="85"/>
      <c r="G185" s="85"/>
      <c r="H185" s="85"/>
      <c r="I185" s="85"/>
    </row>
    <row r="186" spans="1:9" ht="12.75">
      <c r="A186" s="91"/>
      <c r="B186" s="83"/>
      <c r="C186" s="84"/>
      <c r="D186" s="85"/>
      <c r="E186" s="85"/>
      <c r="F186" s="85"/>
      <c r="G186" s="85"/>
      <c r="H186" s="85"/>
      <c r="I186" s="85"/>
    </row>
    <row r="187" spans="1:9" ht="12.75">
      <c r="A187" s="91"/>
      <c r="B187" s="83"/>
      <c r="C187" s="84"/>
      <c r="D187" s="85"/>
      <c r="E187" s="85"/>
      <c r="F187" s="85"/>
      <c r="G187" s="85"/>
      <c r="H187" s="85"/>
      <c r="I187" s="85"/>
    </row>
    <row r="188" spans="1:9" ht="12.75">
      <c r="A188" s="91"/>
      <c r="B188" s="83"/>
      <c r="C188" s="84"/>
      <c r="D188" s="85"/>
      <c r="E188" s="85"/>
      <c r="F188" s="85"/>
      <c r="G188" s="85"/>
      <c r="H188" s="85"/>
      <c r="I188" s="85"/>
    </row>
    <row r="189" spans="1:9" ht="12.75">
      <c r="A189" s="91"/>
      <c r="B189" s="83"/>
      <c r="C189" s="84"/>
      <c r="D189" s="85"/>
      <c r="E189" s="85"/>
      <c r="F189" s="85"/>
      <c r="G189" s="85"/>
      <c r="H189" s="85"/>
      <c r="I189" s="85"/>
    </row>
    <row r="190" spans="1:9" ht="12.75">
      <c r="A190" s="91"/>
      <c r="B190" s="83"/>
      <c r="C190" s="84"/>
      <c r="D190" s="85"/>
      <c r="E190" s="85"/>
      <c r="F190" s="85"/>
      <c r="G190" s="85"/>
      <c r="H190" s="85"/>
      <c r="I190" s="85"/>
    </row>
    <row r="191" spans="1:9" ht="12.75">
      <c r="A191" s="91"/>
      <c r="B191" s="83"/>
      <c r="C191" s="84"/>
      <c r="D191" s="85"/>
      <c r="E191" s="85"/>
      <c r="F191" s="85"/>
      <c r="G191" s="85"/>
      <c r="H191" s="85"/>
      <c r="I191" s="85"/>
    </row>
    <row r="192" spans="1:9" ht="12.75">
      <c r="A192" s="91"/>
      <c r="B192" s="83"/>
      <c r="C192" s="84"/>
      <c r="D192" s="85"/>
      <c r="E192" s="85"/>
      <c r="F192" s="85"/>
      <c r="G192" s="85"/>
      <c r="H192" s="85"/>
      <c r="I192" s="85"/>
    </row>
    <row r="193" spans="1:9" ht="12.75">
      <c r="A193" s="91"/>
      <c r="B193" s="83"/>
      <c r="C193" s="84"/>
      <c r="D193" s="85"/>
      <c r="E193" s="85"/>
      <c r="F193" s="85"/>
      <c r="G193" s="85"/>
      <c r="H193" s="85"/>
      <c r="I193" s="85"/>
    </row>
    <row r="194" spans="1:9" ht="12.75">
      <c r="A194" s="91"/>
      <c r="B194" s="83"/>
      <c r="C194" s="84"/>
      <c r="D194" s="85"/>
      <c r="E194" s="85"/>
      <c r="F194" s="85"/>
      <c r="G194" s="85"/>
      <c r="H194" s="85"/>
      <c r="I194" s="85"/>
    </row>
    <row r="195" spans="1:9" ht="12.75">
      <c r="A195" s="91"/>
      <c r="B195" s="83"/>
      <c r="C195" s="84"/>
      <c r="D195" s="85"/>
      <c r="E195" s="85"/>
      <c r="F195" s="85"/>
      <c r="G195" s="85"/>
      <c r="H195" s="85"/>
      <c r="I195" s="85"/>
    </row>
    <row r="196" spans="1:9" ht="12.75">
      <c r="A196" s="91"/>
      <c r="B196" s="83"/>
      <c r="C196" s="84"/>
      <c r="D196" s="85"/>
      <c r="E196" s="85"/>
      <c r="F196" s="85"/>
      <c r="G196" s="85"/>
      <c r="H196" s="85"/>
      <c r="I196" s="85"/>
    </row>
    <row r="197" spans="1:9" ht="12.75">
      <c r="A197" s="91"/>
      <c r="B197" s="83"/>
      <c r="C197" s="84"/>
      <c r="D197" s="85"/>
      <c r="E197" s="85"/>
      <c r="F197" s="85"/>
      <c r="G197" s="85"/>
      <c r="H197" s="85"/>
      <c r="I197" s="85"/>
    </row>
    <row r="198" spans="1:9" ht="12.75">
      <c r="A198" s="91"/>
      <c r="B198" s="83"/>
      <c r="C198" s="84"/>
      <c r="D198" s="85"/>
      <c r="E198" s="85"/>
      <c r="F198" s="85"/>
      <c r="G198" s="85"/>
      <c r="H198" s="85"/>
      <c r="I198" s="85"/>
    </row>
    <row r="199" spans="1:9" ht="12.75">
      <c r="A199" s="91"/>
      <c r="B199" s="83"/>
      <c r="C199" s="84"/>
      <c r="D199" s="85"/>
      <c r="E199" s="85"/>
      <c r="F199" s="85"/>
      <c r="G199" s="85"/>
      <c r="H199" s="85"/>
      <c r="I199" s="85"/>
    </row>
    <row r="200" spans="1:9" ht="12.75">
      <c r="A200" s="91"/>
      <c r="B200" s="83"/>
      <c r="C200" s="84"/>
      <c r="D200" s="85"/>
      <c r="E200" s="85"/>
      <c r="F200" s="85"/>
      <c r="G200" s="85"/>
      <c r="H200" s="85"/>
      <c r="I200" s="85"/>
    </row>
    <row r="201" spans="1:9" ht="12.75">
      <c r="A201" s="91"/>
      <c r="B201" s="83"/>
      <c r="C201" s="84"/>
      <c r="D201" s="85"/>
      <c r="E201" s="85"/>
      <c r="F201" s="85"/>
      <c r="G201" s="85"/>
      <c r="H201" s="85"/>
      <c r="I201" s="85"/>
    </row>
    <row r="202" spans="1:9" ht="12.75">
      <c r="A202" s="91"/>
      <c r="B202" s="83"/>
      <c r="C202" s="84"/>
      <c r="D202" s="85"/>
      <c r="E202" s="85"/>
      <c r="F202" s="85"/>
      <c r="G202" s="85"/>
      <c r="H202" s="85"/>
      <c r="I202" s="85"/>
    </row>
    <row r="203" spans="1:9" ht="12.75">
      <c r="A203" s="91"/>
      <c r="B203" s="83"/>
      <c r="C203" s="84"/>
      <c r="D203" s="85"/>
      <c r="E203" s="85"/>
      <c r="F203" s="85"/>
      <c r="G203" s="85"/>
      <c r="H203" s="85"/>
      <c r="I203" s="85"/>
    </row>
    <row r="204" spans="1:9" ht="12.75">
      <c r="A204" s="91"/>
      <c r="B204" s="83"/>
      <c r="C204" s="84"/>
      <c r="D204" s="85"/>
      <c r="E204" s="85"/>
      <c r="F204" s="85"/>
      <c r="G204" s="85"/>
      <c r="H204" s="85"/>
      <c r="I204" s="85"/>
    </row>
    <row r="205" spans="1:9" ht="12.75">
      <c r="A205" s="91"/>
      <c r="B205" s="83"/>
      <c r="C205" s="84"/>
      <c r="D205" s="85"/>
      <c r="E205" s="85"/>
      <c r="F205" s="85"/>
      <c r="G205" s="85"/>
      <c r="H205" s="85"/>
      <c r="I205" s="85"/>
    </row>
    <row r="206" spans="1:9" ht="12.75">
      <c r="A206" s="91"/>
      <c r="B206" s="83"/>
      <c r="C206" s="84"/>
      <c r="D206" s="85"/>
      <c r="E206" s="85"/>
      <c r="F206" s="85"/>
      <c r="G206" s="85"/>
      <c r="H206" s="85"/>
      <c r="I206" s="85"/>
    </row>
    <row r="207" spans="1:9" ht="12.75">
      <c r="A207" s="91"/>
      <c r="B207" s="83"/>
      <c r="C207" s="84"/>
      <c r="D207" s="85"/>
      <c r="E207" s="85"/>
      <c r="F207" s="85"/>
      <c r="G207" s="85"/>
      <c r="H207" s="85"/>
      <c r="I207" s="85"/>
    </row>
    <row r="208" spans="1:9" ht="12.75">
      <c r="A208" s="91"/>
      <c r="B208" s="83"/>
      <c r="C208" s="84"/>
      <c r="D208" s="85"/>
      <c r="E208" s="85"/>
      <c r="F208" s="85"/>
      <c r="G208" s="85"/>
      <c r="H208" s="85"/>
      <c r="I208" s="85"/>
    </row>
    <row r="209" spans="1:9" ht="12.75">
      <c r="A209" s="91"/>
      <c r="B209" s="83"/>
      <c r="C209" s="84"/>
      <c r="D209" s="85"/>
      <c r="E209" s="85"/>
      <c r="F209" s="85"/>
      <c r="G209" s="85"/>
      <c r="H209" s="85"/>
      <c r="I209" s="85"/>
    </row>
    <row r="210" spans="1:9" ht="12.75">
      <c r="A210" s="91"/>
      <c r="B210" s="83"/>
      <c r="C210" s="84"/>
      <c r="D210" s="85"/>
      <c r="E210" s="85"/>
      <c r="F210" s="85"/>
      <c r="G210" s="85"/>
      <c r="H210" s="85"/>
      <c r="I210" s="85"/>
    </row>
    <row r="211" spans="1:9" ht="12.75">
      <c r="A211" s="91"/>
      <c r="B211" s="83"/>
      <c r="C211" s="84"/>
      <c r="D211" s="85"/>
      <c r="E211" s="85"/>
      <c r="F211" s="85"/>
      <c r="G211" s="85"/>
      <c r="H211" s="85"/>
      <c r="I211" s="85"/>
    </row>
    <row r="212" spans="1:9" ht="12.75">
      <c r="A212" s="91"/>
      <c r="B212" s="83"/>
      <c r="C212" s="84"/>
      <c r="D212" s="85"/>
      <c r="E212" s="85"/>
      <c r="F212" s="85"/>
      <c r="G212" s="85"/>
      <c r="H212" s="85"/>
      <c r="I212" s="85"/>
    </row>
    <row r="213" spans="1:9" ht="12.75">
      <c r="A213" s="91"/>
      <c r="B213" s="83"/>
      <c r="C213" s="84"/>
      <c r="D213" s="85"/>
      <c r="E213" s="85"/>
      <c r="F213" s="85"/>
      <c r="G213" s="85"/>
      <c r="H213" s="85"/>
      <c r="I213" s="85"/>
    </row>
    <row r="214" spans="1:9" ht="12.75">
      <c r="A214" s="91"/>
      <c r="B214" s="83"/>
      <c r="C214" s="84"/>
      <c r="D214" s="85"/>
      <c r="E214" s="85"/>
      <c r="F214" s="85"/>
      <c r="G214" s="85"/>
      <c r="H214" s="85"/>
      <c r="I214" s="85"/>
    </row>
    <row r="215" spans="1:9" ht="12.75">
      <c r="A215" s="91"/>
      <c r="B215" s="83"/>
      <c r="C215" s="84"/>
      <c r="D215" s="85"/>
      <c r="E215" s="85"/>
      <c r="F215" s="85"/>
      <c r="G215" s="85"/>
      <c r="H215" s="85"/>
      <c r="I215" s="85"/>
    </row>
    <row r="216" spans="1:9" ht="12.75">
      <c r="A216" s="91"/>
      <c r="B216" s="83"/>
      <c r="C216" s="84"/>
      <c r="D216" s="85"/>
      <c r="E216" s="85"/>
      <c r="F216" s="85"/>
      <c r="G216" s="85"/>
      <c r="H216" s="85"/>
      <c r="I216" s="85"/>
    </row>
    <row r="217" spans="1:9" ht="12.75">
      <c r="A217" s="91"/>
      <c r="B217" s="83"/>
      <c r="C217" s="84"/>
      <c r="D217" s="85"/>
      <c r="E217" s="85"/>
      <c r="F217" s="85"/>
      <c r="G217" s="85"/>
      <c r="H217" s="85"/>
      <c r="I217" s="85"/>
    </row>
    <row r="218" spans="1:9" ht="12.75">
      <c r="A218" s="91"/>
      <c r="B218" s="83"/>
      <c r="C218" s="84"/>
      <c r="D218" s="85"/>
      <c r="E218" s="85"/>
      <c r="F218" s="85"/>
      <c r="G218" s="85"/>
      <c r="H218" s="85"/>
      <c r="I218" s="85"/>
    </row>
    <row r="219" spans="1:9" ht="12.75">
      <c r="A219" s="91"/>
      <c r="B219" s="83"/>
      <c r="C219" s="84"/>
      <c r="D219" s="85"/>
      <c r="E219" s="85"/>
      <c r="F219" s="85"/>
      <c r="G219" s="85"/>
      <c r="H219" s="85"/>
      <c r="I219" s="85"/>
    </row>
    <row r="220" spans="1:9" ht="12.75">
      <c r="A220" s="91"/>
      <c r="B220" s="83"/>
      <c r="C220" s="84"/>
      <c r="D220" s="85"/>
      <c r="E220" s="85"/>
      <c r="F220" s="85"/>
      <c r="G220" s="85"/>
      <c r="H220" s="85"/>
      <c r="I220" s="85"/>
    </row>
    <row r="221" spans="1:9" ht="12.75">
      <c r="A221" s="91"/>
      <c r="B221" s="83"/>
      <c r="C221" s="84"/>
      <c r="D221" s="85"/>
      <c r="E221" s="85"/>
      <c r="F221" s="85"/>
      <c r="G221" s="85"/>
      <c r="H221" s="85"/>
      <c r="I221" s="85"/>
    </row>
    <row r="222" spans="1:9" ht="12.75">
      <c r="A222" s="91"/>
      <c r="B222" s="83"/>
      <c r="C222" s="84"/>
      <c r="D222" s="85"/>
      <c r="E222" s="85"/>
      <c r="F222" s="85"/>
      <c r="G222" s="85"/>
      <c r="H222" s="85"/>
      <c r="I222" s="85"/>
    </row>
    <row r="223" spans="1:9" ht="12.75">
      <c r="A223" s="91"/>
      <c r="B223" s="83"/>
      <c r="C223" s="84"/>
      <c r="D223" s="85"/>
      <c r="E223" s="85"/>
      <c r="F223" s="85"/>
      <c r="G223" s="85"/>
      <c r="H223" s="85"/>
      <c r="I223" s="85"/>
    </row>
    <row r="224" spans="1:9" ht="12.75">
      <c r="A224" s="91"/>
      <c r="B224" s="83"/>
      <c r="C224" s="84"/>
      <c r="D224" s="85"/>
      <c r="E224" s="85"/>
      <c r="F224" s="85"/>
      <c r="G224" s="85"/>
      <c r="H224" s="85"/>
      <c r="I224" s="85"/>
    </row>
    <row r="225" spans="1:9" ht="12.75">
      <c r="A225" s="91"/>
      <c r="B225" s="83"/>
      <c r="C225" s="84"/>
      <c r="D225" s="85"/>
      <c r="E225" s="85"/>
      <c r="F225" s="85"/>
      <c r="G225" s="85"/>
      <c r="H225" s="85"/>
      <c r="I225" s="85"/>
    </row>
    <row r="226" spans="1:9" ht="12.75">
      <c r="A226" s="91"/>
      <c r="B226" s="83"/>
      <c r="C226" s="84"/>
      <c r="D226" s="85"/>
      <c r="E226" s="85"/>
      <c r="F226" s="85"/>
      <c r="G226" s="85"/>
      <c r="H226" s="85"/>
      <c r="I226" s="85"/>
    </row>
    <row r="227" spans="1:9" ht="12.75">
      <c r="A227" s="91"/>
      <c r="B227" s="83"/>
      <c r="C227" s="84"/>
      <c r="D227" s="85"/>
      <c r="E227" s="85"/>
      <c r="F227" s="85"/>
      <c r="G227" s="85"/>
      <c r="H227" s="85"/>
      <c r="I227" s="85"/>
    </row>
    <row r="228" spans="1:9" ht="12.75">
      <c r="A228" s="91"/>
      <c r="B228" s="83"/>
      <c r="C228" s="84"/>
      <c r="D228" s="85"/>
      <c r="E228" s="85"/>
      <c r="F228" s="85"/>
      <c r="G228" s="85"/>
      <c r="H228" s="85"/>
      <c r="I228" s="85"/>
    </row>
    <row r="229" spans="1:9" ht="12.75">
      <c r="A229" s="91"/>
      <c r="B229" s="83"/>
      <c r="C229" s="84"/>
      <c r="D229" s="85"/>
      <c r="E229" s="85"/>
      <c r="F229" s="85"/>
      <c r="G229" s="85"/>
      <c r="H229" s="85"/>
      <c r="I229" s="85"/>
    </row>
    <row r="230" spans="1:9" ht="12.75">
      <c r="A230" s="91"/>
      <c r="B230" s="83"/>
      <c r="C230" s="84"/>
      <c r="D230" s="85"/>
      <c r="E230" s="85"/>
      <c r="F230" s="85"/>
      <c r="G230" s="85"/>
      <c r="H230" s="85"/>
      <c r="I230" s="85"/>
    </row>
    <row r="231" spans="1:9" ht="12.75">
      <c r="A231" s="91"/>
      <c r="B231" s="83"/>
      <c r="C231" s="84"/>
      <c r="D231" s="85"/>
      <c r="E231" s="85"/>
      <c r="F231" s="85"/>
      <c r="G231" s="85"/>
      <c r="H231" s="85"/>
      <c r="I231" s="85"/>
    </row>
    <row r="232" spans="1:9" ht="12.75">
      <c r="A232" s="91"/>
      <c r="B232" s="83"/>
      <c r="C232" s="84"/>
      <c r="D232" s="85"/>
      <c r="E232" s="85"/>
      <c r="F232" s="85"/>
      <c r="G232" s="85"/>
      <c r="H232" s="85"/>
      <c r="I232" s="85"/>
    </row>
    <row r="233" spans="1:9" ht="12.75">
      <c r="A233" s="91"/>
      <c r="B233" s="83"/>
      <c r="C233" s="84"/>
      <c r="D233" s="85"/>
      <c r="E233" s="85"/>
      <c r="F233" s="85"/>
      <c r="G233" s="85"/>
      <c r="H233" s="85"/>
      <c r="I233" s="85"/>
    </row>
    <row r="234" spans="1:9" ht="12.75">
      <c r="A234" s="91"/>
      <c r="B234" s="83"/>
      <c r="C234" s="84"/>
      <c r="D234" s="85"/>
      <c r="E234" s="85"/>
      <c r="F234" s="85"/>
      <c r="G234" s="85"/>
      <c r="H234" s="85"/>
      <c r="I234" s="85"/>
    </row>
    <row r="235" spans="1:9" ht="12.75">
      <c r="A235" s="91"/>
      <c r="B235" s="83"/>
      <c r="C235" s="84"/>
      <c r="D235" s="85"/>
      <c r="E235" s="85"/>
      <c r="F235" s="85"/>
      <c r="G235" s="85"/>
      <c r="H235" s="85"/>
      <c r="I235" s="85"/>
    </row>
    <row r="236" spans="1:9" ht="12.75">
      <c r="A236" s="91"/>
      <c r="B236" s="83"/>
      <c r="C236" s="84"/>
      <c r="D236" s="85"/>
      <c r="E236" s="85"/>
      <c r="F236" s="85"/>
      <c r="G236" s="85"/>
      <c r="H236" s="85"/>
      <c r="I236" s="85"/>
    </row>
    <row r="237" spans="1:9" ht="12.75">
      <c r="A237" s="91"/>
      <c r="B237" s="83"/>
      <c r="C237" s="84"/>
      <c r="D237" s="85"/>
      <c r="E237" s="85"/>
      <c r="F237" s="85"/>
      <c r="G237" s="85"/>
      <c r="H237" s="85"/>
      <c r="I237" s="85"/>
    </row>
    <row r="238" spans="1:9" ht="12.75">
      <c r="A238" s="91"/>
      <c r="B238" s="83"/>
      <c r="C238" s="84"/>
      <c r="D238" s="85"/>
      <c r="E238" s="85"/>
      <c r="F238" s="85"/>
      <c r="G238" s="85"/>
      <c r="H238" s="85"/>
      <c r="I238" s="85"/>
    </row>
    <row r="239" spans="1:9" ht="12.75">
      <c r="A239" s="91"/>
      <c r="B239" s="83"/>
      <c r="C239" s="84"/>
      <c r="D239" s="85"/>
      <c r="E239" s="85"/>
      <c r="F239" s="85"/>
      <c r="G239" s="85"/>
      <c r="H239" s="85"/>
      <c r="I239" s="85"/>
    </row>
    <row r="240" spans="1:9" ht="12.75">
      <c r="A240" s="91"/>
      <c r="B240" s="83"/>
      <c r="C240" s="84"/>
      <c r="D240" s="85"/>
      <c r="E240" s="85"/>
      <c r="F240" s="85"/>
      <c r="G240" s="85"/>
      <c r="H240" s="85"/>
      <c r="I240" s="85"/>
    </row>
    <row r="241" spans="1:9" ht="12.75">
      <c r="A241" s="91"/>
      <c r="B241" s="83"/>
      <c r="C241" s="84"/>
      <c r="D241" s="85"/>
      <c r="E241" s="85"/>
      <c r="F241" s="85"/>
      <c r="G241" s="85"/>
      <c r="H241" s="85"/>
      <c r="I241" s="85"/>
    </row>
    <row r="242" spans="1:9" ht="12.75">
      <c r="A242" s="91"/>
      <c r="B242" s="83"/>
      <c r="C242" s="84"/>
      <c r="D242" s="85"/>
      <c r="E242" s="85"/>
      <c r="F242" s="85"/>
      <c r="G242" s="85"/>
      <c r="H242" s="85"/>
      <c r="I242" s="85"/>
    </row>
    <row r="243" spans="1:9" ht="12.75">
      <c r="A243" s="91"/>
      <c r="B243" s="83"/>
      <c r="C243" s="84"/>
      <c r="D243" s="85"/>
      <c r="E243" s="85"/>
      <c r="F243" s="85"/>
      <c r="G243" s="85"/>
      <c r="H243" s="85"/>
      <c r="I243" s="85"/>
    </row>
    <row r="244" spans="1:9" ht="12.75">
      <c r="A244" s="91"/>
      <c r="B244" s="83"/>
      <c r="C244" s="84"/>
      <c r="D244" s="85"/>
      <c r="E244" s="85"/>
      <c r="F244" s="85"/>
      <c r="G244" s="85"/>
      <c r="H244" s="85"/>
      <c r="I244" s="85"/>
    </row>
    <row r="245" spans="1:9" ht="12.75">
      <c r="A245" s="91"/>
      <c r="B245" s="83"/>
      <c r="C245" s="84"/>
      <c r="D245" s="85"/>
      <c r="E245" s="85"/>
      <c r="F245" s="85"/>
      <c r="G245" s="85"/>
      <c r="H245" s="85"/>
      <c r="I245" s="85"/>
    </row>
    <row r="246" spans="1:9" ht="12.75">
      <c r="A246" s="91"/>
      <c r="B246" s="83"/>
      <c r="C246" s="84"/>
      <c r="D246" s="85"/>
      <c r="E246" s="85"/>
      <c r="F246" s="85"/>
      <c r="G246" s="85"/>
      <c r="H246" s="85"/>
      <c r="I246" s="85"/>
    </row>
    <row r="247" spans="1:9" ht="12.75">
      <c r="A247" s="91"/>
      <c r="I247" s="85"/>
    </row>
  </sheetData>
  <sheetProtection/>
  <autoFilter ref="A7:I143"/>
  <printOptions horizontalCentered="1"/>
  <pageMargins left="0" right="0" top="0" bottom="0" header="0" footer="0"/>
  <pageSetup fitToHeight="2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9"/>
  <sheetViews>
    <sheetView zoomScalePageLayoutView="0" workbookViewId="0" topLeftCell="A168">
      <selection activeCell="C206" sqref="C206"/>
    </sheetView>
  </sheetViews>
  <sheetFormatPr defaultColWidth="9.140625" defaultRowHeight="12.75"/>
  <cols>
    <col min="1" max="1" width="7.140625" style="50" customWidth="1"/>
    <col min="2" max="2" width="4.28125" style="50" customWidth="1"/>
    <col min="3" max="3" width="23.421875" style="50" customWidth="1"/>
    <col min="4" max="6" width="6.7109375" style="157" customWidth="1"/>
    <col min="7" max="7" width="6.7109375" style="50" customWidth="1"/>
    <col min="8" max="8" width="14.57421875" style="50" customWidth="1"/>
    <col min="9" max="9" width="3.57421875" style="50" customWidth="1"/>
    <col min="10" max="10" width="9.140625" style="144" customWidth="1"/>
  </cols>
  <sheetData>
    <row r="1" spans="1:8" ht="6" customHeight="1">
      <c r="A1" s="63"/>
      <c r="B1" s="62"/>
      <c r="C1" s="62"/>
      <c r="D1" s="146"/>
      <c r="E1" s="146"/>
      <c r="F1" s="146"/>
      <c r="G1" s="62"/>
      <c r="H1" s="62"/>
    </row>
    <row r="2" spans="1:8" ht="15.75">
      <c r="A2" s="294" t="str">
        <f>Startlist!$F2</f>
        <v>SILVESTON 48.SAAREMAA RALLI 2015</v>
      </c>
      <c r="B2" s="294"/>
      <c r="C2" s="294"/>
      <c r="D2" s="294"/>
      <c r="E2" s="294"/>
      <c r="F2" s="294"/>
      <c r="G2" s="294"/>
      <c r="H2" s="294"/>
    </row>
    <row r="3" spans="1:8" ht="15">
      <c r="A3" s="295" t="str">
        <f>Startlist!$F3</f>
        <v>09-10 October 2015</v>
      </c>
      <c r="B3" s="295"/>
      <c r="C3" s="295"/>
      <c r="D3" s="295"/>
      <c r="E3" s="295"/>
      <c r="F3" s="295"/>
      <c r="G3" s="295"/>
      <c r="H3" s="295"/>
    </row>
    <row r="4" spans="1:8" ht="15">
      <c r="A4" s="295" t="str">
        <f>Startlist!$F4</f>
        <v>Saaremaa</v>
      </c>
      <c r="B4" s="295"/>
      <c r="C4" s="295"/>
      <c r="D4" s="295"/>
      <c r="E4" s="295"/>
      <c r="F4" s="295"/>
      <c r="G4" s="295"/>
      <c r="H4" s="295"/>
    </row>
    <row r="5" spans="1:8" ht="15">
      <c r="A5" s="11" t="s">
        <v>1693</v>
      </c>
      <c r="B5" s="49"/>
      <c r="C5" s="49"/>
      <c r="D5" s="147"/>
      <c r="E5" s="147"/>
      <c r="F5" s="147"/>
      <c r="G5" s="49"/>
      <c r="H5" s="49"/>
    </row>
    <row r="6" spans="1:8" ht="12.75">
      <c r="A6" s="35" t="s">
        <v>1528</v>
      </c>
      <c r="B6" s="27" t="s">
        <v>1529</v>
      </c>
      <c r="C6" s="28" t="s">
        <v>1530</v>
      </c>
      <c r="D6" s="296" t="s">
        <v>1808</v>
      </c>
      <c r="E6" s="297"/>
      <c r="F6" s="298"/>
      <c r="G6" s="26" t="s">
        <v>1539</v>
      </c>
      <c r="H6" s="26" t="s">
        <v>1550</v>
      </c>
    </row>
    <row r="7" spans="1:8" ht="12.75">
      <c r="A7" s="34" t="s">
        <v>1552</v>
      </c>
      <c r="B7" s="29"/>
      <c r="C7" s="30" t="s">
        <v>1526</v>
      </c>
      <c r="D7" s="149" t="s">
        <v>1531</v>
      </c>
      <c r="E7" s="149" t="s">
        <v>1532</v>
      </c>
      <c r="F7" s="149" t="s">
        <v>1533</v>
      </c>
      <c r="G7" s="33"/>
      <c r="H7" s="34" t="s">
        <v>1551</v>
      </c>
    </row>
    <row r="8" spans="1:11" ht="12.75">
      <c r="A8" s="222" t="s">
        <v>2044</v>
      </c>
      <c r="B8" s="223">
        <v>1</v>
      </c>
      <c r="C8" s="224" t="s">
        <v>2045</v>
      </c>
      <c r="D8" s="225" t="s">
        <v>2046</v>
      </c>
      <c r="E8" s="226" t="s">
        <v>2047</v>
      </c>
      <c r="F8" s="226" t="s">
        <v>2048</v>
      </c>
      <c r="G8" s="227"/>
      <c r="H8" s="228" t="s">
        <v>2049</v>
      </c>
      <c r="I8" s="229"/>
      <c r="J8" s="277"/>
      <c r="K8" s="231"/>
    </row>
    <row r="9" spans="1:11" ht="12.75">
      <c r="A9" s="232" t="s">
        <v>1559</v>
      </c>
      <c r="B9" s="233"/>
      <c r="C9" s="234" t="s">
        <v>1570</v>
      </c>
      <c r="D9" s="235" t="s">
        <v>2050</v>
      </c>
      <c r="E9" s="236" t="s">
        <v>2051</v>
      </c>
      <c r="F9" s="236" t="s">
        <v>2839</v>
      </c>
      <c r="G9" s="237"/>
      <c r="H9" s="221" t="s">
        <v>2053</v>
      </c>
      <c r="I9" s="229"/>
      <c r="J9" s="230"/>
      <c r="K9" s="231"/>
    </row>
    <row r="10" spans="1:11" ht="12.75">
      <c r="A10" s="222" t="s">
        <v>2054</v>
      </c>
      <c r="B10" s="223">
        <v>4</v>
      </c>
      <c r="C10" s="224" t="s">
        <v>2055</v>
      </c>
      <c r="D10" s="225" t="s">
        <v>2056</v>
      </c>
      <c r="E10" s="226" t="s">
        <v>2057</v>
      </c>
      <c r="F10" s="226" t="s">
        <v>2058</v>
      </c>
      <c r="G10" s="227"/>
      <c r="H10" s="228" t="s">
        <v>2059</v>
      </c>
      <c r="I10" s="229"/>
      <c r="J10" s="277"/>
      <c r="K10" s="231"/>
    </row>
    <row r="11" spans="1:11" ht="12.75">
      <c r="A11" s="232" t="s">
        <v>1559</v>
      </c>
      <c r="B11" s="233"/>
      <c r="C11" s="234" t="s">
        <v>1562</v>
      </c>
      <c r="D11" s="235" t="s">
        <v>2051</v>
      </c>
      <c r="E11" s="236" t="s">
        <v>2050</v>
      </c>
      <c r="F11" s="236" t="s">
        <v>2840</v>
      </c>
      <c r="G11" s="237"/>
      <c r="H11" s="221" t="s">
        <v>2060</v>
      </c>
      <c r="I11" s="229"/>
      <c r="J11" s="230"/>
      <c r="K11" s="231"/>
    </row>
    <row r="12" spans="1:11" ht="12.75">
      <c r="A12" s="222" t="s">
        <v>2061</v>
      </c>
      <c r="B12" s="223">
        <v>2</v>
      </c>
      <c r="C12" s="224" t="s">
        <v>2062</v>
      </c>
      <c r="D12" s="225" t="s">
        <v>2063</v>
      </c>
      <c r="E12" s="226" t="s">
        <v>2064</v>
      </c>
      <c r="F12" s="226" t="s">
        <v>2065</v>
      </c>
      <c r="G12" s="227"/>
      <c r="H12" s="228" t="s">
        <v>2066</v>
      </c>
      <c r="I12" s="229"/>
      <c r="J12" s="277"/>
      <c r="K12" s="231"/>
    </row>
    <row r="13" spans="1:11" ht="12.75">
      <c r="A13" s="232" t="s">
        <v>1559</v>
      </c>
      <c r="B13" s="233"/>
      <c r="C13" s="234" t="s">
        <v>1562</v>
      </c>
      <c r="D13" s="235" t="s">
        <v>2067</v>
      </c>
      <c r="E13" s="236" t="s">
        <v>2068</v>
      </c>
      <c r="F13" s="236" t="s">
        <v>2051</v>
      </c>
      <c r="G13" s="237"/>
      <c r="H13" s="221" t="s">
        <v>2069</v>
      </c>
      <c r="I13" s="229"/>
      <c r="J13" s="230"/>
      <c r="K13" s="231"/>
    </row>
    <row r="14" spans="1:11" ht="12.75">
      <c r="A14" s="222" t="s">
        <v>2070</v>
      </c>
      <c r="B14" s="223">
        <v>146</v>
      </c>
      <c r="C14" s="224" t="s">
        <v>2071</v>
      </c>
      <c r="D14" s="225" t="s">
        <v>2072</v>
      </c>
      <c r="E14" s="226" t="s">
        <v>2073</v>
      </c>
      <c r="F14" s="226" t="s">
        <v>2074</v>
      </c>
      <c r="G14" s="227"/>
      <c r="H14" s="228" t="s">
        <v>2075</v>
      </c>
      <c r="I14" s="229"/>
      <c r="J14" s="277"/>
      <c r="K14" s="231"/>
    </row>
    <row r="15" spans="1:11" ht="12.75">
      <c r="A15" s="232" t="s">
        <v>1698</v>
      </c>
      <c r="B15" s="233"/>
      <c r="C15" s="234" t="s">
        <v>1699</v>
      </c>
      <c r="D15" s="235" t="s">
        <v>2076</v>
      </c>
      <c r="E15" s="236" t="s">
        <v>2851</v>
      </c>
      <c r="F15" s="236" t="s">
        <v>2078</v>
      </c>
      <c r="G15" s="237"/>
      <c r="H15" s="221" t="s">
        <v>2079</v>
      </c>
      <c r="I15" s="229"/>
      <c r="J15" s="230"/>
      <c r="K15" s="231"/>
    </row>
    <row r="16" spans="1:11" ht="12.75">
      <c r="A16" s="222" t="s">
        <v>2080</v>
      </c>
      <c r="B16" s="223">
        <v>3</v>
      </c>
      <c r="C16" s="224" t="s">
        <v>2081</v>
      </c>
      <c r="D16" s="225" t="s">
        <v>2082</v>
      </c>
      <c r="E16" s="226" t="s">
        <v>2083</v>
      </c>
      <c r="F16" s="226" t="s">
        <v>2084</v>
      </c>
      <c r="G16" s="227"/>
      <c r="H16" s="228" t="s">
        <v>2085</v>
      </c>
      <c r="I16" s="229"/>
      <c r="J16" s="277"/>
      <c r="K16" s="231"/>
    </row>
    <row r="17" spans="1:11" ht="12.75">
      <c r="A17" s="232" t="s">
        <v>1559</v>
      </c>
      <c r="B17" s="233"/>
      <c r="C17" s="234" t="s">
        <v>1570</v>
      </c>
      <c r="D17" s="235" t="s">
        <v>2052</v>
      </c>
      <c r="E17" s="236" t="s">
        <v>3182</v>
      </c>
      <c r="F17" s="236" t="s">
        <v>2086</v>
      </c>
      <c r="G17" s="237"/>
      <c r="H17" s="221" t="s">
        <v>2087</v>
      </c>
      <c r="I17" s="229"/>
      <c r="J17" s="230"/>
      <c r="K17" s="231"/>
    </row>
    <row r="18" spans="1:11" ht="12.75">
      <c r="A18" s="222" t="s">
        <v>2088</v>
      </c>
      <c r="B18" s="223">
        <v>22</v>
      </c>
      <c r="C18" s="224" t="s">
        <v>2715</v>
      </c>
      <c r="D18" s="225" t="s">
        <v>2119</v>
      </c>
      <c r="E18" s="226" t="s">
        <v>2841</v>
      </c>
      <c r="F18" s="226" t="s">
        <v>2842</v>
      </c>
      <c r="G18" s="227"/>
      <c r="H18" s="228" t="s">
        <v>2843</v>
      </c>
      <c r="I18" s="229"/>
      <c r="J18" s="277"/>
      <c r="K18" s="231"/>
    </row>
    <row r="19" spans="1:11" ht="12.75">
      <c r="A19" s="232" t="s">
        <v>1579</v>
      </c>
      <c r="B19" s="233"/>
      <c r="C19" s="234" t="s">
        <v>1598</v>
      </c>
      <c r="D19" s="235" t="s">
        <v>2844</v>
      </c>
      <c r="E19" s="236" t="s">
        <v>2077</v>
      </c>
      <c r="F19" s="236" t="s">
        <v>2076</v>
      </c>
      <c r="G19" s="237"/>
      <c r="H19" s="221" t="s">
        <v>2845</v>
      </c>
      <c r="I19" s="229"/>
      <c r="J19" s="230"/>
      <c r="K19" s="231"/>
    </row>
    <row r="20" spans="1:11" ht="12.75">
      <c r="A20" s="222" t="s">
        <v>2846</v>
      </c>
      <c r="B20" s="223">
        <v>8</v>
      </c>
      <c r="C20" s="224" t="s">
        <v>2089</v>
      </c>
      <c r="D20" s="225" t="s">
        <v>2090</v>
      </c>
      <c r="E20" s="226" t="s">
        <v>2091</v>
      </c>
      <c r="F20" s="226" t="s">
        <v>2092</v>
      </c>
      <c r="G20" s="227"/>
      <c r="H20" s="228" t="s">
        <v>2093</v>
      </c>
      <c r="I20" s="229"/>
      <c r="J20" s="277"/>
      <c r="K20" s="231"/>
    </row>
    <row r="21" spans="1:11" ht="12.75">
      <c r="A21" s="232" t="s">
        <v>1571</v>
      </c>
      <c r="B21" s="233"/>
      <c r="C21" s="234" t="s">
        <v>1573</v>
      </c>
      <c r="D21" s="235" t="s">
        <v>2847</v>
      </c>
      <c r="E21" s="236" t="s">
        <v>2874</v>
      </c>
      <c r="F21" s="236" t="s">
        <v>2847</v>
      </c>
      <c r="G21" s="237"/>
      <c r="H21" s="221" t="s">
        <v>2096</v>
      </c>
      <c r="I21" s="229"/>
      <c r="J21" s="230"/>
      <c r="K21" s="231"/>
    </row>
    <row r="22" spans="1:11" ht="12.75">
      <c r="A22" s="222" t="s">
        <v>2849</v>
      </c>
      <c r="B22" s="223">
        <v>10</v>
      </c>
      <c r="C22" s="224" t="s">
        <v>2097</v>
      </c>
      <c r="D22" s="225" t="s">
        <v>2098</v>
      </c>
      <c r="E22" s="226" t="s">
        <v>2099</v>
      </c>
      <c r="F22" s="226" t="s">
        <v>2100</v>
      </c>
      <c r="G22" s="227"/>
      <c r="H22" s="228" t="s">
        <v>2101</v>
      </c>
      <c r="I22" s="229"/>
      <c r="J22" s="277"/>
      <c r="K22" s="231"/>
    </row>
    <row r="23" spans="1:11" ht="12.75">
      <c r="A23" s="232" t="s">
        <v>1571</v>
      </c>
      <c r="B23" s="233"/>
      <c r="C23" s="234" t="s">
        <v>1570</v>
      </c>
      <c r="D23" s="235" t="s">
        <v>2850</v>
      </c>
      <c r="E23" s="236" t="s">
        <v>3183</v>
      </c>
      <c r="F23" s="236" t="s">
        <v>2848</v>
      </c>
      <c r="G23" s="237"/>
      <c r="H23" s="221" t="s">
        <v>2103</v>
      </c>
      <c r="I23" s="229"/>
      <c r="J23" s="230"/>
      <c r="K23" s="231"/>
    </row>
    <row r="24" spans="1:11" ht="12.75">
      <c r="A24" s="222" t="s">
        <v>2852</v>
      </c>
      <c r="B24" s="223">
        <v>12</v>
      </c>
      <c r="C24" s="224" t="s">
        <v>2706</v>
      </c>
      <c r="D24" s="225" t="s">
        <v>2853</v>
      </c>
      <c r="E24" s="226" t="s">
        <v>2854</v>
      </c>
      <c r="F24" s="226" t="s">
        <v>2855</v>
      </c>
      <c r="G24" s="227"/>
      <c r="H24" s="228" t="s">
        <v>2856</v>
      </c>
      <c r="I24" s="229"/>
      <c r="J24" s="277"/>
      <c r="K24" s="231"/>
    </row>
    <row r="25" spans="1:11" ht="12.75">
      <c r="A25" s="232" t="s">
        <v>1698</v>
      </c>
      <c r="B25" s="233"/>
      <c r="C25" s="234" t="s">
        <v>1831</v>
      </c>
      <c r="D25" s="235" t="s">
        <v>2857</v>
      </c>
      <c r="E25" s="236" t="s">
        <v>2916</v>
      </c>
      <c r="F25" s="236" t="s">
        <v>2704</v>
      </c>
      <c r="G25" s="237"/>
      <c r="H25" s="221" t="s">
        <v>2859</v>
      </c>
      <c r="I25" s="229"/>
      <c r="J25" s="230"/>
      <c r="K25" s="231"/>
    </row>
    <row r="26" spans="1:11" ht="12.75">
      <c r="A26" s="222" t="s">
        <v>2860</v>
      </c>
      <c r="B26" s="223">
        <v>15</v>
      </c>
      <c r="C26" s="224" t="s">
        <v>2708</v>
      </c>
      <c r="D26" s="225" t="s">
        <v>2861</v>
      </c>
      <c r="E26" s="226" t="s">
        <v>2862</v>
      </c>
      <c r="F26" s="226" t="s">
        <v>2863</v>
      </c>
      <c r="G26" s="227"/>
      <c r="H26" s="228" t="s">
        <v>2864</v>
      </c>
      <c r="I26" s="229"/>
      <c r="J26" s="277"/>
      <c r="K26" s="231"/>
    </row>
    <row r="27" spans="1:11" ht="12.75">
      <c r="A27" s="232" t="s">
        <v>1579</v>
      </c>
      <c r="B27" s="233"/>
      <c r="C27" s="234" t="s">
        <v>1582</v>
      </c>
      <c r="D27" s="235" t="s">
        <v>2858</v>
      </c>
      <c r="E27" s="236" t="s">
        <v>2115</v>
      </c>
      <c r="F27" s="236" t="s">
        <v>2865</v>
      </c>
      <c r="G27" s="237"/>
      <c r="H27" s="221" t="s">
        <v>2866</v>
      </c>
      <c r="I27" s="229"/>
      <c r="J27" s="230"/>
      <c r="K27" s="231"/>
    </row>
    <row r="28" spans="1:11" ht="12.75">
      <c r="A28" s="222" t="s">
        <v>2867</v>
      </c>
      <c r="B28" s="223">
        <v>6</v>
      </c>
      <c r="C28" s="224" t="s">
        <v>2104</v>
      </c>
      <c r="D28" s="225" t="s">
        <v>2105</v>
      </c>
      <c r="E28" s="226" t="s">
        <v>2106</v>
      </c>
      <c r="F28" s="226" t="s">
        <v>2107</v>
      </c>
      <c r="G28" s="227"/>
      <c r="H28" s="228" t="s">
        <v>2108</v>
      </c>
      <c r="I28" s="229"/>
      <c r="J28" s="277"/>
      <c r="K28" s="231"/>
    </row>
    <row r="29" spans="1:11" ht="12.75">
      <c r="A29" s="232" t="s">
        <v>1559</v>
      </c>
      <c r="B29" s="233"/>
      <c r="C29" s="234" t="s">
        <v>1570</v>
      </c>
      <c r="D29" s="235" t="s">
        <v>2840</v>
      </c>
      <c r="E29" s="236" t="s">
        <v>2886</v>
      </c>
      <c r="F29" s="236" t="s">
        <v>2868</v>
      </c>
      <c r="G29" s="237"/>
      <c r="H29" s="221" t="s">
        <v>2109</v>
      </c>
      <c r="I29" s="229"/>
      <c r="J29" s="230"/>
      <c r="K29" s="231"/>
    </row>
    <row r="30" spans="1:11" ht="12.75">
      <c r="A30" s="222" t="s">
        <v>2869</v>
      </c>
      <c r="B30" s="223">
        <v>26</v>
      </c>
      <c r="C30" s="224" t="s">
        <v>2718</v>
      </c>
      <c r="D30" s="225" t="s">
        <v>2870</v>
      </c>
      <c r="E30" s="226" t="s">
        <v>2871</v>
      </c>
      <c r="F30" s="226" t="s">
        <v>2872</v>
      </c>
      <c r="G30" s="227"/>
      <c r="H30" s="228" t="s">
        <v>2873</v>
      </c>
      <c r="I30" s="229"/>
      <c r="J30" s="277"/>
      <c r="K30" s="231"/>
    </row>
    <row r="31" spans="1:11" ht="12.75">
      <c r="A31" s="232" t="s">
        <v>1571</v>
      </c>
      <c r="B31" s="233"/>
      <c r="C31" s="234" t="s">
        <v>1573</v>
      </c>
      <c r="D31" s="235" t="s">
        <v>2874</v>
      </c>
      <c r="E31" s="236" t="s">
        <v>2703</v>
      </c>
      <c r="F31" s="236" t="s">
        <v>2875</v>
      </c>
      <c r="G31" s="237"/>
      <c r="H31" s="221" t="s">
        <v>2876</v>
      </c>
      <c r="I31" s="229"/>
      <c r="J31" s="230"/>
      <c r="K31" s="231"/>
    </row>
    <row r="32" spans="1:11" ht="12.75">
      <c r="A32" s="222" t="s">
        <v>2877</v>
      </c>
      <c r="B32" s="223">
        <v>9</v>
      </c>
      <c r="C32" s="224" t="s">
        <v>2110</v>
      </c>
      <c r="D32" s="225" t="s">
        <v>2111</v>
      </c>
      <c r="E32" s="226" t="s">
        <v>2112</v>
      </c>
      <c r="F32" s="226" t="s">
        <v>2113</v>
      </c>
      <c r="G32" s="227"/>
      <c r="H32" s="228" t="s">
        <v>2114</v>
      </c>
      <c r="I32" s="229"/>
      <c r="J32" s="277"/>
      <c r="K32" s="231"/>
    </row>
    <row r="33" spans="1:11" ht="12.75">
      <c r="A33" s="232" t="s">
        <v>1571</v>
      </c>
      <c r="B33" s="233"/>
      <c r="C33" s="234" t="s">
        <v>1562</v>
      </c>
      <c r="D33" s="235" t="s">
        <v>2704</v>
      </c>
      <c r="E33" s="236" t="s">
        <v>2891</v>
      </c>
      <c r="F33" s="236" t="s">
        <v>2095</v>
      </c>
      <c r="G33" s="237"/>
      <c r="H33" s="221" t="s">
        <v>2117</v>
      </c>
      <c r="I33" s="229"/>
      <c r="J33" s="230"/>
      <c r="K33" s="231"/>
    </row>
    <row r="34" spans="1:11" ht="12.75">
      <c r="A34" s="222" t="s">
        <v>2878</v>
      </c>
      <c r="B34" s="223">
        <v>27</v>
      </c>
      <c r="C34" s="224" t="s">
        <v>2719</v>
      </c>
      <c r="D34" s="225" t="s">
        <v>2879</v>
      </c>
      <c r="E34" s="226" t="s">
        <v>2880</v>
      </c>
      <c r="F34" s="226" t="s">
        <v>2881</v>
      </c>
      <c r="G34" s="227"/>
      <c r="H34" s="228" t="s">
        <v>2882</v>
      </c>
      <c r="I34" s="229"/>
      <c r="J34" s="277"/>
      <c r="K34" s="231"/>
    </row>
    <row r="35" spans="1:11" ht="12.75">
      <c r="A35" s="232" t="s">
        <v>1583</v>
      </c>
      <c r="B35" s="233"/>
      <c r="C35" s="234" t="s">
        <v>1585</v>
      </c>
      <c r="D35" s="235" t="s">
        <v>888</v>
      </c>
      <c r="E35" s="236" t="s">
        <v>2102</v>
      </c>
      <c r="F35" s="236" t="s">
        <v>3058</v>
      </c>
      <c r="G35" s="237"/>
      <c r="H35" s="221" t="s">
        <v>2884</v>
      </c>
      <c r="I35" s="229"/>
      <c r="J35" s="230"/>
      <c r="K35" s="231"/>
    </row>
    <row r="36" spans="1:11" ht="12.75">
      <c r="A36" s="222" t="s">
        <v>2885</v>
      </c>
      <c r="B36" s="223">
        <v>11</v>
      </c>
      <c r="C36" s="224" t="s">
        <v>2118</v>
      </c>
      <c r="D36" s="225" t="s">
        <v>2119</v>
      </c>
      <c r="E36" s="226" t="s">
        <v>2120</v>
      </c>
      <c r="F36" s="226" t="s">
        <v>2121</v>
      </c>
      <c r="G36" s="227"/>
      <c r="H36" s="228" t="s">
        <v>2122</v>
      </c>
      <c r="I36" s="229"/>
      <c r="J36" s="277"/>
      <c r="K36" s="231"/>
    </row>
    <row r="37" spans="1:11" ht="12.75">
      <c r="A37" s="232" t="s">
        <v>1559</v>
      </c>
      <c r="B37" s="233"/>
      <c r="C37" s="234" t="s">
        <v>1570</v>
      </c>
      <c r="D37" s="235" t="s">
        <v>2123</v>
      </c>
      <c r="E37" s="236" t="s">
        <v>2875</v>
      </c>
      <c r="F37" s="236" t="s">
        <v>3059</v>
      </c>
      <c r="G37" s="237"/>
      <c r="H37" s="221" t="s">
        <v>2124</v>
      </c>
      <c r="I37" s="229"/>
      <c r="J37" s="230"/>
      <c r="K37" s="231"/>
    </row>
    <row r="38" spans="1:11" ht="12.75">
      <c r="A38" s="222" t="s">
        <v>2936</v>
      </c>
      <c r="B38" s="223">
        <v>30</v>
      </c>
      <c r="C38" s="224" t="s">
        <v>2722</v>
      </c>
      <c r="D38" s="225" t="s">
        <v>2937</v>
      </c>
      <c r="E38" s="226" t="s">
        <v>2938</v>
      </c>
      <c r="F38" s="226" t="s">
        <v>2939</v>
      </c>
      <c r="G38" s="227"/>
      <c r="H38" s="228" t="s">
        <v>2940</v>
      </c>
      <c r="I38" s="229"/>
      <c r="J38" s="277"/>
      <c r="K38" s="231"/>
    </row>
    <row r="39" spans="1:11" ht="12.75">
      <c r="A39" s="232" t="s">
        <v>1583</v>
      </c>
      <c r="B39" s="233"/>
      <c r="C39" s="234" t="s">
        <v>1604</v>
      </c>
      <c r="D39" s="235" t="s">
        <v>2916</v>
      </c>
      <c r="E39" s="236" t="s">
        <v>2934</v>
      </c>
      <c r="F39" s="236" t="s">
        <v>3060</v>
      </c>
      <c r="G39" s="237"/>
      <c r="H39" s="221" t="s">
        <v>2941</v>
      </c>
      <c r="I39" s="229"/>
      <c r="J39" s="230"/>
      <c r="K39" s="231"/>
    </row>
    <row r="40" spans="1:11" ht="12.75">
      <c r="A40" s="222" t="s">
        <v>2942</v>
      </c>
      <c r="B40" s="223">
        <v>14</v>
      </c>
      <c r="C40" s="224" t="s">
        <v>2707</v>
      </c>
      <c r="D40" s="225" t="s">
        <v>2887</v>
      </c>
      <c r="E40" s="226" t="s">
        <v>2888</v>
      </c>
      <c r="F40" s="226" t="s">
        <v>2889</v>
      </c>
      <c r="G40" s="227"/>
      <c r="H40" s="228" t="s">
        <v>2890</v>
      </c>
      <c r="I40" s="229"/>
      <c r="J40" s="277"/>
      <c r="K40" s="231"/>
    </row>
    <row r="41" spans="1:11" ht="12.75">
      <c r="A41" s="232" t="s">
        <v>1571</v>
      </c>
      <c r="B41" s="233"/>
      <c r="C41" s="234" t="s">
        <v>1834</v>
      </c>
      <c r="D41" s="235" t="s">
        <v>965</v>
      </c>
      <c r="E41" s="236" t="s">
        <v>2850</v>
      </c>
      <c r="F41" s="236" t="s">
        <v>3061</v>
      </c>
      <c r="G41" s="237"/>
      <c r="H41" s="221" t="s">
        <v>2892</v>
      </c>
      <c r="I41" s="229"/>
      <c r="J41" s="230"/>
      <c r="K41" s="231"/>
    </row>
    <row r="42" spans="1:11" ht="12.75">
      <c r="A42" s="222" t="s">
        <v>2944</v>
      </c>
      <c r="B42" s="223">
        <v>49</v>
      </c>
      <c r="C42" s="224" t="s">
        <v>2741</v>
      </c>
      <c r="D42" s="225" t="s">
        <v>3062</v>
      </c>
      <c r="E42" s="226" t="s">
        <v>2091</v>
      </c>
      <c r="F42" s="226" t="s">
        <v>3063</v>
      </c>
      <c r="G42" s="227"/>
      <c r="H42" s="228" t="s">
        <v>3064</v>
      </c>
      <c r="I42" s="229"/>
      <c r="J42" s="277"/>
      <c r="K42" s="231"/>
    </row>
    <row r="43" spans="1:11" ht="12.75">
      <c r="A43" s="232" t="s">
        <v>1869</v>
      </c>
      <c r="B43" s="233"/>
      <c r="C43" s="234" t="s">
        <v>1245</v>
      </c>
      <c r="D43" s="235" t="s">
        <v>966</v>
      </c>
      <c r="E43" s="236" t="s">
        <v>3184</v>
      </c>
      <c r="F43" s="236" t="s">
        <v>3065</v>
      </c>
      <c r="G43" s="237"/>
      <c r="H43" s="221" t="s">
        <v>3066</v>
      </c>
      <c r="I43" s="229"/>
      <c r="J43" s="230"/>
      <c r="K43" s="231"/>
    </row>
    <row r="44" spans="1:11" ht="12.75">
      <c r="A44" s="222" t="s">
        <v>2951</v>
      </c>
      <c r="B44" s="223">
        <v>208</v>
      </c>
      <c r="C44" s="224" t="s">
        <v>2780</v>
      </c>
      <c r="D44" s="225" t="s">
        <v>2945</v>
      </c>
      <c r="E44" s="226" t="s">
        <v>2946</v>
      </c>
      <c r="F44" s="226" t="s">
        <v>2881</v>
      </c>
      <c r="G44" s="227"/>
      <c r="H44" s="228" t="s">
        <v>2947</v>
      </c>
      <c r="I44" s="229"/>
      <c r="J44" s="277"/>
      <c r="K44" s="231"/>
    </row>
    <row r="45" spans="1:11" ht="12.75">
      <c r="A45" s="232" t="s">
        <v>1653</v>
      </c>
      <c r="B45" s="233"/>
      <c r="C45" s="234" t="s">
        <v>1586</v>
      </c>
      <c r="D45" s="235" t="s">
        <v>889</v>
      </c>
      <c r="E45" s="236" t="s">
        <v>2883</v>
      </c>
      <c r="F45" s="236" t="s">
        <v>3067</v>
      </c>
      <c r="G45" s="237"/>
      <c r="H45" s="221" t="s">
        <v>2950</v>
      </c>
      <c r="I45" s="229"/>
      <c r="J45" s="230"/>
      <c r="K45" s="231"/>
    </row>
    <row r="46" spans="1:11" ht="12.75">
      <c r="A46" s="222" t="s">
        <v>3068</v>
      </c>
      <c r="B46" s="223">
        <v>43</v>
      </c>
      <c r="C46" s="224" t="s">
        <v>2735</v>
      </c>
      <c r="D46" s="225" t="s">
        <v>3069</v>
      </c>
      <c r="E46" s="226" t="s">
        <v>3070</v>
      </c>
      <c r="F46" s="226" t="s">
        <v>3026</v>
      </c>
      <c r="G46" s="227"/>
      <c r="H46" s="228" t="s">
        <v>3071</v>
      </c>
      <c r="I46" s="229"/>
      <c r="J46" s="277"/>
      <c r="K46" s="231"/>
    </row>
    <row r="47" spans="1:11" ht="12.75">
      <c r="A47" s="232" t="s">
        <v>1590</v>
      </c>
      <c r="B47" s="233"/>
      <c r="C47" s="234" t="s">
        <v>1620</v>
      </c>
      <c r="D47" s="235" t="s">
        <v>967</v>
      </c>
      <c r="E47" s="236" t="s">
        <v>2094</v>
      </c>
      <c r="F47" s="236" t="s">
        <v>3073</v>
      </c>
      <c r="G47" s="237"/>
      <c r="H47" s="221" t="s">
        <v>3074</v>
      </c>
      <c r="I47" s="229"/>
      <c r="J47" s="230"/>
      <c r="K47" s="231"/>
    </row>
    <row r="48" spans="1:11" ht="12.75">
      <c r="A48" s="222" t="s">
        <v>2954</v>
      </c>
      <c r="B48" s="223">
        <v>18</v>
      </c>
      <c r="C48" s="224" t="s">
        <v>2711</v>
      </c>
      <c r="D48" s="225" t="s">
        <v>2893</v>
      </c>
      <c r="E48" s="226" t="s">
        <v>2894</v>
      </c>
      <c r="F48" s="226" t="s">
        <v>2881</v>
      </c>
      <c r="G48" s="227"/>
      <c r="H48" s="228" t="s">
        <v>2895</v>
      </c>
      <c r="I48" s="229"/>
      <c r="J48" s="277"/>
      <c r="K48" s="231"/>
    </row>
    <row r="49" spans="1:11" ht="12.75">
      <c r="A49" s="232" t="s">
        <v>1590</v>
      </c>
      <c r="B49" s="233"/>
      <c r="C49" s="234" t="s">
        <v>1595</v>
      </c>
      <c r="D49" s="235" t="s">
        <v>2903</v>
      </c>
      <c r="E49" s="236" t="s">
        <v>3185</v>
      </c>
      <c r="F49" s="236" t="s">
        <v>3009</v>
      </c>
      <c r="G49" s="237"/>
      <c r="H49" s="221" t="s">
        <v>2897</v>
      </c>
      <c r="I49" s="229"/>
      <c r="J49" s="230"/>
      <c r="K49" s="231"/>
    </row>
    <row r="50" spans="1:11" ht="12.75">
      <c r="A50" s="222" t="s">
        <v>2962</v>
      </c>
      <c r="B50" s="223">
        <v>20</v>
      </c>
      <c r="C50" s="224" t="s">
        <v>2713</v>
      </c>
      <c r="D50" s="225" t="s">
        <v>2879</v>
      </c>
      <c r="E50" s="226" t="s">
        <v>2898</v>
      </c>
      <c r="F50" s="226" t="s">
        <v>2899</v>
      </c>
      <c r="G50" s="227"/>
      <c r="H50" s="228" t="s">
        <v>2900</v>
      </c>
      <c r="I50" s="229"/>
      <c r="J50" s="277"/>
      <c r="K50" s="231"/>
    </row>
    <row r="51" spans="1:11" ht="12.75">
      <c r="A51" s="232" t="s">
        <v>1590</v>
      </c>
      <c r="B51" s="233"/>
      <c r="C51" s="234" t="s">
        <v>1595</v>
      </c>
      <c r="D51" s="235" t="s">
        <v>888</v>
      </c>
      <c r="E51" s="236" t="s">
        <v>3290</v>
      </c>
      <c r="F51" s="236" t="s">
        <v>2844</v>
      </c>
      <c r="G51" s="237"/>
      <c r="H51" s="221" t="s">
        <v>2901</v>
      </c>
      <c r="I51" s="229"/>
      <c r="J51" s="230"/>
      <c r="K51" s="231"/>
    </row>
    <row r="52" spans="1:11" ht="12.75">
      <c r="A52" s="222" t="s">
        <v>3076</v>
      </c>
      <c r="B52" s="223">
        <v>202</v>
      </c>
      <c r="C52" s="224" t="s">
        <v>2835</v>
      </c>
      <c r="D52" s="225" t="s">
        <v>2955</v>
      </c>
      <c r="E52" s="226" t="s">
        <v>2956</v>
      </c>
      <c r="F52" s="226" t="s">
        <v>2957</v>
      </c>
      <c r="G52" s="227"/>
      <c r="H52" s="228" t="s">
        <v>2958</v>
      </c>
      <c r="I52" s="229"/>
      <c r="J52" s="277"/>
      <c r="K52" s="231"/>
    </row>
    <row r="53" spans="1:11" ht="12.75">
      <c r="A53" s="232" t="s">
        <v>1653</v>
      </c>
      <c r="B53" s="233"/>
      <c r="C53" s="234" t="s">
        <v>1601</v>
      </c>
      <c r="D53" s="235" t="s">
        <v>968</v>
      </c>
      <c r="E53" s="236" t="s">
        <v>2948</v>
      </c>
      <c r="F53" s="236" t="s">
        <v>3045</v>
      </c>
      <c r="G53" s="237"/>
      <c r="H53" s="221" t="s">
        <v>2961</v>
      </c>
      <c r="I53" s="229"/>
      <c r="J53" s="230"/>
      <c r="K53" s="231"/>
    </row>
    <row r="54" spans="1:11" ht="12.75">
      <c r="A54" s="222" t="s">
        <v>2974</v>
      </c>
      <c r="B54" s="223">
        <v>201</v>
      </c>
      <c r="C54" s="224" t="s">
        <v>2834</v>
      </c>
      <c r="D54" s="225" t="s">
        <v>2963</v>
      </c>
      <c r="E54" s="226" t="s">
        <v>2964</v>
      </c>
      <c r="F54" s="226" t="s">
        <v>2965</v>
      </c>
      <c r="G54" s="227"/>
      <c r="H54" s="228" t="s">
        <v>2966</v>
      </c>
      <c r="I54" s="229"/>
      <c r="J54" s="277"/>
      <c r="K54" s="231"/>
    </row>
    <row r="55" spans="1:11" ht="12.75">
      <c r="A55" s="232" t="s">
        <v>1653</v>
      </c>
      <c r="B55" s="233"/>
      <c r="C55" s="234" t="s">
        <v>1601</v>
      </c>
      <c r="D55" s="235" t="s">
        <v>2983</v>
      </c>
      <c r="E55" s="236" t="s">
        <v>3186</v>
      </c>
      <c r="F55" s="236" t="s">
        <v>3077</v>
      </c>
      <c r="G55" s="237"/>
      <c r="H55" s="221" t="s">
        <v>2967</v>
      </c>
      <c r="I55" s="229"/>
      <c r="J55" s="230"/>
      <c r="K55" s="231"/>
    </row>
    <row r="56" spans="1:11" ht="12.75">
      <c r="A56" s="222" t="s">
        <v>3078</v>
      </c>
      <c r="B56" s="223">
        <v>34</v>
      </c>
      <c r="C56" s="224" t="s">
        <v>2726</v>
      </c>
      <c r="D56" s="225" t="s">
        <v>2968</v>
      </c>
      <c r="E56" s="226" t="s">
        <v>2969</v>
      </c>
      <c r="F56" s="226" t="s">
        <v>2970</v>
      </c>
      <c r="G56" s="227"/>
      <c r="H56" s="228" t="s">
        <v>2971</v>
      </c>
      <c r="I56" s="229"/>
      <c r="J56" s="277"/>
      <c r="K56" s="231"/>
    </row>
    <row r="57" spans="1:11" ht="12.75">
      <c r="A57" s="232" t="s">
        <v>1571</v>
      </c>
      <c r="B57" s="233"/>
      <c r="C57" s="234" t="s">
        <v>1573</v>
      </c>
      <c r="D57" s="235" t="s">
        <v>3469</v>
      </c>
      <c r="E57" s="236" t="s">
        <v>2909</v>
      </c>
      <c r="F57" s="236" t="s">
        <v>2972</v>
      </c>
      <c r="G57" s="237"/>
      <c r="H57" s="221" t="s">
        <v>2973</v>
      </c>
      <c r="I57" s="229"/>
      <c r="J57" s="230"/>
      <c r="K57" s="231"/>
    </row>
    <row r="58" spans="1:11" ht="12.75">
      <c r="A58" s="222" t="s">
        <v>2985</v>
      </c>
      <c r="B58" s="223">
        <v>28</v>
      </c>
      <c r="C58" s="224" t="s">
        <v>2720</v>
      </c>
      <c r="D58" s="225" t="s">
        <v>2975</v>
      </c>
      <c r="E58" s="226" t="s">
        <v>2976</v>
      </c>
      <c r="F58" s="226" t="s">
        <v>2965</v>
      </c>
      <c r="G58" s="227"/>
      <c r="H58" s="228" t="s">
        <v>2977</v>
      </c>
      <c r="I58" s="229"/>
      <c r="J58" s="277"/>
      <c r="K58" s="231"/>
    </row>
    <row r="59" spans="1:11" ht="12.75">
      <c r="A59" s="232" t="s">
        <v>1579</v>
      </c>
      <c r="B59" s="233"/>
      <c r="C59" s="234" t="s">
        <v>1582</v>
      </c>
      <c r="D59" s="235" t="s">
        <v>3087</v>
      </c>
      <c r="E59" s="236" t="s">
        <v>3010</v>
      </c>
      <c r="F59" s="236" t="s">
        <v>2952</v>
      </c>
      <c r="G59" s="237"/>
      <c r="H59" s="221" t="s">
        <v>2978</v>
      </c>
      <c r="I59" s="229"/>
      <c r="J59" s="230"/>
      <c r="K59" s="231"/>
    </row>
    <row r="60" spans="1:11" ht="12.75">
      <c r="A60" s="222" t="s">
        <v>2987</v>
      </c>
      <c r="B60" s="223">
        <v>40</v>
      </c>
      <c r="C60" s="224" t="s">
        <v>2732</v>
      </c>
      <c r="D60" s="225" t="s">
        <v>2979</v>
      </c>
      <c r="E60" s="226" t="s">
        <v>2980</v>
      </c>
      <c r="F60" s="226" t="s">
        <v>2981</v>
      </c>
      <c r="G60" s="227"/>
      <c r="H60" s="228" t="s">
        <v>2982</v>
      </c>
      <c r="I60" s="229"/>
      <c r="J60" s="277"/>
      <c r="K60" s="231"/>
    </row>
    <row r="61" spans="1:11" ht="12.75">
      <c r="A61" s="232" t="s">
        <v>1590</v>
      </c>
      <c r="B61" s="233"/>
      <c r="C61" s="234" t="s">
        <v>1595</v>
      </c>
      <c r="D61" s="235" t="s">
        <v>2943</v>
      </c>
      <c r="E61" s="236" t="s">
        <v>3051</v>
      </c>
      <c r="F61" s="236" t="s">
        <v>2927</v>
      </c>
      <c r="G61" s="237"/>
      <c r="H61" s="221" t="s">
        <v>2984</v>
      </c>
      <c r="I61" s="229"/>
      <c r="J61" s="230"/>
      <c r="K61" s="231"/>
    </row>
    <row r="62" spans="1:11" ht="12.75">
      <c r="A62" s="222" t="s">
        <v>3187</v>
      </c>
      <c r="B62" s="223">
        <v>73</v>
      </c>
      <c r="C62" s="224" t="s">
        <v>2763</v>
      </c>
      <c r="D62" s="225" t="s">
        <v>3188</v>
      </c>
      <c r="E62" s="226" t="s">
        <v>3189</v>
      </c>
      <c r="F62" s="226" t="s">
        <v>3190</v>
      </c>
      <c r="G62" s="227"/>
      <c r="H62" s="228" t="s">
        <v>2982</v>
      </c>
      <c r="I62" s="229"/>
      <c r="J62" s="277"/>
      <c r="K62" s="231"/>
    </row>
    <row r="63" spans="1:11" ht="12.75">
      <c r="A63" s="232" t="s">
        <v>1590</v>
      </c>
      <c r="B63" s="233"/>
      <c r="C63" s="234" t="s">
        <v>1307</v>
      </c>
      <c r="D63" s="235" t="s">
        <v>969</v>
      </c>
      <c r="E63" s="236" t="s">
        <v>2116</v>
      </c>
      <c r="F63" s="236" t="s">
        <v>3555</v>
      </c>
      <c r="G63" s="237"/>
      <c r="H63" s="221" t="s">
        <v>2984</v>
      </c>
      <c r="I63" s="229"/>
      <c r="J63" s="230"/>
      <c r="K63" s="231"/>
    </row>
    <row r="64" spans="1:11" ht="12.75">
      <c r="A64" s="222" t="s">
        <v>3192</v>
      </c>
      <c r="B64" s="223">
        <v>7</v>
      </c>
      <c r="C64" s="224" t="s">
        <v>2698</v>
      </c>
      <c r="D64" s="225" t="s">
        <v>2699</v>
      </c>
      <c r="E64" s="226" t="s">
        <v>2700</v>
      </c>
      <c r="F64" s="226" t="s">
        <v>2701</v>
      </c>
      <c r="G64" s="227"/>
      <c r="H64" s="228" t="s">
        <v>2702</v>
      </c>
      <c r="I64" s="229"/>
      <c r="J64" s="277"/>
      <c r="K64" s="231"/>
    </row>
    <row r="65" spans="1:11" ht="12.75">
      <c r="A65" s="232" t="s">
        <v>1698</v>
      </c>
      <c r="B65" s="233"/>
      <c r="C65" s="234" t="s">
        <v>1816</v>
      </c>
      <c r="D65" s="235" t="s">
        <v>2902</v>
      </c>
      <c r="E65" s="236" t="s">
        <v>970</v>
      </c>
      <c r="F65" s="236" t="s">
        <v>2986</v>
      </c>
      <c r="G65" s="237"/>
      <c r="H65" s="221" t="s">
        <v>2705</v>
      </c>
      <c r="I65" s="229"/>
      <c r="J65" s="230"/>
      <c r="K65" s="231"/>
    </row>
    <row r="66" spans="1:11" ht="12.75">
      <c r="A66" s="222" t="s">
        <v>3194</v>
      </c>
      <c r="B66" s="223">
        <v>203</v>
      </c>
      <c r="C66" s="224" t="s">
        <v>2836</v>
      </c>
      <c r="D66" s="225" t="s">
        <v>2988</v>
      </c>
      <c r="E66" s="226" t="s">
        <v>2989</v>
      </c>
      <c r="F66" s="226" t="s">
        <v>2990</v>
      </c>
      <c r="G66" s="227"/>
      <c r="H66" s="228" t="s">
        <v>2702</v>
      </c>
      <c r="I66" s="229"/>
      <c r="J66" s="277"/>
      <c r="K66" s="231"/>
    </row>
    <row r="67" spans="1:11" ht="12.75">
      <c r="A67" s="232" t="s">
        <v>1653</v>
      </c>
      <c r="B67" s="233"/>
      <c r="C67" s="234" t="s">
        <v>1601</v>
      </c>
      <c r="D67" s="235" t="s">
        <v>2953</v>
      </c>
      <c r="E67" s="236" t="s">
        <v>2949</v>
      </c>
      <c r="F67" s="236" t="s">
        <v>3112</v>
      </c>
      <c r="G67" s="237"/>
      <c r="H67" s="221" t="s">
        <v>2705</v>
      </c>
      <c r="I67" s="229"/>
      <c r="J67" s="230"/>
      <c r="K67" s="231"/>
    </row>
    <row r="68" spans="1:11" ht="12.75">
      <c r="A68" s="222" t="s">
        <v>3195</v>
      </c>
      <c r="B68" s="223">
        <v>38</v>
      </c>
      <c r="C68" s="224" t="s">
        <v>2730</v>
      </c>
      <c r="D68" s="225" t="s">
        <v>2993</v>
      </c>
      <c r="E68" s="226" t="s">
        <v>2994</v>
      </c>
      <c r="F68" s="226" t="s">
        <v>2995</v>
      </c>
      <c r="G68" s="227"/>
      <c r="H68" s="228" t="s">
        <v>2996</v>
      </c>
      <c r="I68" s="229"/>
      <c r="J68" s="277"/>
      <c r="K68" s="231"/>
    </row>
    <row r="69" spans="1:11" ht="12.75">
      <c r="A69" s="232" t="s">
        <v>1559</v>
      </c>
      <c r="B69" s="233"/>
      <c r="C69" s="234" t="s">
        <v>1562</v>
      </c>
      <c r="D69" s="235" t="s">
        <v>3196</v>
      </c>
      <c r="E69" s="236" t="s">
        <v>3196</v>
      </c>
      <c r="F69" s="236" t="s">
        <v>3234</v>
      </c>
      <c r="G69" s="237"/>
      <c r="H69" s="221" t="s">
        <v>2997</v>
      </c>
      <c r="I69" s="229"/>
      <c r="J69" s="230"/>
      <c r="K69" s="231"/>
    </row>
    <row r="70" spans="1:11" ht="12.75">
      <c r="A70" s="222" t="s">
        <v>3197</v>
      </c>
      <c r="B70" s="223">
        <v>206</v>
      </c>
      <c r="C70" s="224" t="s">
        <v>2728</v>
      </c>
      <c r="D70" s="225" t="s">
        <v>2998</v>
      </c>
      <c r="E70" s="226" t="s">
        <v>2999</v>
      </c>
      <c r="F70" s="226" t="s">
        <v>3000</v>
      </c>
      <c r="G70" s="227"/>
      <c r="H70" s="228" t="s">
        <v>3001</v>
      </c>
      <c r="I70" s="229"/>
      <c r="J70" s="277"/>
      <c r="K70" s="231"/>
    </row>
    <row r="71" spans="1:11" ht="12.75">
      <c r="A71" s="232" t="s">
        <v>1653</v>
      </c>
      <c r="B71" s="233"/>
      <c r="C71" s="234" t="s">
        <v>1601</v>
      </c>
      <c r="D71" s="235" t="s">
        <v>891</v>
      </c>
      <c r="E71" s="236" t="s">
        <v>3057</v>
      </c>
      <c r="F71" s="236" t="s">
        <v>3259</v>
      </c>
      <c r="G71" s="237"/>
      <c r="H71" s="221" t="s">
        <v>3003</v>
      </c>
      <c r="I71" s="229"/>
      <c r="J71" s="230"/>
      <c r="K71" s="231"/>
    </row>
    <row r="72" spans="1:11" ht="12.75">
      <c r="A72" s="222" t="s">
        <v>3198</v>
      </c>
      <c r="B72" s="223">
        <v>23</v>
      </c>
      <c r="C72" s="224" t="s">
        <v>2716</v>
      </c>
      <c r="D72" s="225" t="s">
        <v>2904</v>
      </c>
      <c r="E72" s="226" t="s">
        <v>2905</v>
      </c>
      <c r="F72" s="226" t="s">
        <v>2906</v>
      </c>
      <c r="G72" s="227" t="s">
        <v>2907</v>
      </c>
      <c r="H72" s="228" t="s">
        <v>2908</v>
      </c>
      <c r="I72" s="229"/>
      <c r="J72" s="277"/>
      <c r="K72" s="231"/>
    </row>
    <row r="73" spans="1:11" ht="12.75">
      <c r="A73" s="232" t="s">
        <v>1571</v>
      </c>
      <c r="B73" s="233"/>
      <c r="C73" s="234" t="s">
        <v>1575</v>
      </c>
      <c r="D73" s="235" t="s">
        <v>2935</v>
      </c>
      <c r="E73" s="236" t="s">
        <v>3367</v>
      </c>
      <c r="F73" s="236" t="s">
        <v>2910</v>
      </c>
      <c r="G73" s="237"/>
      <c r="H73" s="221" t="s">
        <v>2911</v>
      </c>
      <c r="I73" s="229"/>
      <c r="J73" s="230"/>
      <c r="K73" s="231"/>
    </row>
    <row r="74" spans="1:11" ht="12.75">
      <c r="A74" s="222" t="s">
        <v>3199</v>
      </c>
      <c r="B74" s="223">
        <v>205</v>
      </c>
      <c r="C74" s="224" t="s">
        <v>2838</v>
      </c>
      <c r="D74" s="225" t="s">
        <v>3004</v>
      </c>
      <c r="E74" s="226" t="s">
        <v>3005</v>
      </c>
      <c r="F74" s="226" t="s">
        <v>3006</v>
      </c>
      <c r="G74" s="227"/>
      <c r="H74" s="228" t="s">
        <v>3007</v>
      </c>
      <c r="I74" s="229"/>
      <c r="J74" s="277"/>
      <c r="K74" s="231"/>
    </row>
    <row r="75" spans="1:11" ht="12.75">
      <c r="A75" s="232" t="s">
        <v>1653</v>
      </c>
      <c r="B75" s="233"/>
      <c r="C75" s="234" t="s">
        <v>1692</v>
      </c>
      <c r="D75" s="235" t="s">
        <v>3220</v>
      </c>
      <c r="E75" s="236" t="s">
        <v>3015</v>
      </c>
      <c r="F75" s="236" t="s">
        <v>2896</v>
      </c>
      <c r="G75" s="237"/>
      <c r="H75" s="221" t="s">
        <v>3008</v>
      </c>
      <c r="I75" s="229"/>
      <c r="J75" s="230"/>
      <c r="K75" s="231"/>
    </row>
    <row r="76" spans="1:11" ht="12.75">
      <c r="A76" s="222" t="s">
        <v>3200</v>
      </c>
      <c r="B76" s="223">
        <v>16</v>
      </c>
      <c r="C76" s="224" t="s">
        <v>2709</v>
      </c>
      <c r="D76" s="225" t="s">
        <v>2912</v>
      </c>
      <c r="E76" s="226" t="s">
        <v>2913</v>
      </c>
      <c r="F76" s="226" t="s">
        <v>2914</v>
      </c>
      <c r="G76" s="227"/>
      <c r="H76" s="228" t="s">
        <v>2915</v>
      </c>
      <c r="I76" s="229"/>
      <c r="J76" s="277"/>
      <c r="K76" s="231"/>
    </row>
    <row r="77" spans="1:11" ht="12.75">
      <c r="A77" s="232" t="s">
        <v>1590</v>
      </c>
      <c r="B77" s="233"/>
      <c r="C77" s="234" t="s">
        <v>1595</v>
      </c>
      <c r="D77" s="235" t="s">
        <v>3186</v>
      </c>
      <c r="E77" s="236" t="s">
        <v>3427</v>
      </c>
      <c r="F77" s="236" t="s">
        <v>2992</v>
      </c>
      <c r="G77" s="237"/>
      <c r="H77" s="221" t="s">
        <v>2917</v>
      </c>
      <c r="I77" s="229"/>
      <c r="J77" s="230"/>
      <c r="K77" s="231"/>
    </row>
    <row r="78" spans="1:11" ht="12.75">
      <c r="A78" s="222" t="s">
        <v>3201</v>
      </c>
      <c r="B78" s="223">
        <v>113</v>
      </c>
      <c r="C78" s="224" t="s">
        <v>2802</v>
      </c>
      <c r="D78" s="225" t="s">
        <v>3080</v>
      </c>
      <c r="E78" s="226" t="s">
        <v>3081</v>
      </c>
      <c r="F78" s="226" t="s">
        <v>3082</v>
      </c>
      <c r="G78" s="227"/>
      <c r="H78" s="228" t="s">
        <v>3083</v>
      </c>
      <c r="I78" s="229"/>
      <c r="J78" s="277"/>
      <c r="K78" s="231"/>
    </row>
    <row r="79" spans="1:11" ht="12.75">
      <c r="A79" s="232" t="s">
        <v>1579</v>
      </c>
      <c r="B79" s="233"/>
      <c r="C79" s="234" t="s">
        <v>1633</v>
      </c>
      <c r="D79" s="235" t="s">
        <v>3028</v>
      </c>
      <c r="E79" s="236" t="s">
        <v>3028</v>
      </c>
      <c r="F79" s="236" t="s">
        <v>2960</v>
      </c>
      <c r="G79" s="237"/>
      <c r="H79" s="221" t="s">
        <v>3084</v>
      </c>
      <c r="I79" s="229"/>
      <c r="J79" s="230"/>
      <c r="K79" s="231"/>
    </row>
    <row r="80" spans="1:11" ht="12.75">
      <c r="A80" s="222" t="s">
        <v>3202</v>
      </c>
      <c r="B80" s="223">
        <v>25</v>
      </c>
      <c r="C80" s="224" t="s">
        <v>2717</v>
      </c>
      <c r="D80" s="225" t="s">
        <v>2918</v>
      </c>
      <c r="E80" s="226" t="s">
        <v>2919</v>
      </c>
      <c r="F80" s="226" t="s">
        <v>2920</v>
      </c>
      <c r="G80" s="227"/>
      <c r="H80" s="228" t="s">
        <v>2921</v>
      </c>
      <c r="I80" s="229"/>
      <c r="J80" s="277"/>
      <c r="K80" s="231"/>
    </row>
    <row r="81" spans="1:11" ht="12.75">
      <c r="A81" s="232" t="s">
        <v>1571</v>
      </c>
      <c r="B81" s="233"/>
      <c r="C81" s="234" t="s">
        <v>1727</v>
      </c>
      <c r="D81" s="235" t="s">
        <v>3257</v>
      </c>
      <c r="E81" s="236" t="s">
        <v>3203</v>
      </c>
      <c r="F81" s="236" t="s">
        <v>3085</v>
      </c>
      <c r="G81" s="237"/>
      <c r="H81" s="221" t="s">
        <v>2922</v>
      </c>
      <c r="I81" s="229"/>
      <c r="J81" s="230"/>
      <c r="K81" s="231"/>
    </row>
    <row r="82" spans="1:11" ht="12.75">
      <c r="A82" s="222" t="s">
        <v>3313</v>
      </c>
      <c r="B82" s="223">
        <v>92</v>
      </c>
      <c r="C82" s="224" t="s">
        <v>2781</v>
      </c>
      <c r="D82" s="225" t="s">
        <v>3314</v>
      </c>
      <c r="E82" s="226" t="s">
        <v>3315</v>
      </c>
      <c r="F82" s="226" t="s">
        <v>3115</v>
      </c>
      <c r="G82" s="227"/>
      <c r="H82" s="228" t="s">
        <v>3316</v>
      </c>
      <c r="I82" s="229"/>
      <c r="J82" s="277"/>
      <c r="K82" s="231"/>
    </row>
    <row r="83" spans="1:11" ht="12.75">
      <c r="A83" s="232" t="s">
        <v>1579</v>
      </c>
      <c r="B83" s="233"/>
      <c r="C83" s="234" t="s">
        <v>1358</v>
      </c>
      <c r="D83" s="235" t="s">
        <v>3046</v>
      </c>
      <c r="E83" s="236" t="s">
        <v>2953</v>
      </c>
      <c r="F83" s="236" t="s">
        <v>3296</v>
      </c>
      <c r="G83" s="237"/>
      <c r="H83" s="221" t="s">
        <v>3317</v>
      </c>
      <c r="I83" s="229"/>
      <c r="J83" s="230"/>
      <c r="K83" s="231"/>
    </row>
    <row r="84" spans="1:11" ht="12.75">
      <c r="A84" s="222" t="s">
        <v>3318</v>
      </c>
      <c r="B84" s="223">
        <v>83</v>
      </c>
      <c r="C84" s="224" t="s">
        <v>2772</v>
      </c>
      <c r="D84" s="225" t="s">
        <v>3245</v>
      </c>
      <c r="E84" s="226" t="s">
        <v>3246</v>
      </c>
      <c r="F84" s="226" t="s">
        <v>3247</v>
      </c>
      <c r="G84" s="227"/>
      <c r="H84" s="228" t="s">
        <v>3248</v>
      </c>
      <c r="I84" s="229"/>
      <c r="J84" s="277"/>
      <c r="K84" s="231"/>
    </row>
    <row r="85" spans="1:11" ht="12.75">
      <c r="A85" s="232" t="s">
        <v>1559</v>
      </c>
      <c r="B85" s="233"/>
      <c r="C85" s="234" t="s">
        <v>1562</v>
      </c>
      <c r="D85" s="235" t="s">
        <v>3417</v>
      </c>
      <c r="E85" s="236" t="s">
        <v>3326</v>
      </c>
      <c r="F85" s="236" t="s">
        <v>3244</v>
      </c>
      <c r="G85" s="237"/>
      <c r="H85" s="221" t="s">
        <v>3249</v>
      </c>
      <c r="I85" s="229"/>
      <c r="J85" s="230"/>
      <c r="K85" s="231"/>
    </row>
    <row r="86" spans="1:11" ht="12.75">
      <c r="A86" s="222" t="s">
        <v>3250</v>
      </c>
      <c r="B86" s="223">
        <v>17</v>
      </c>
      <c r="C86" s="224" t="s">
        <v>2710</v>
      </c>
      <c r="D86" s="225" t="s">
        <v>2923</v>
      </c>
      <c r="E86" s="226" t="s">
        <v>2924</v>
      </c>
      <c r="F86" s="226" t="s">
        <v>2925</v>
      </c>
      <c r="G86" s="227"/>
      <c r="H86" s="228" t="s">
        <v>2926</v>
      </c>
      <c r="I86" s="229"/>
      <c r="J86" s="277"/>
      <c r="K86" s="231"/>
    </row>
    <row r="87" spans="1:11" ht="12.75">
      <c r="A87" s="232" t="s">
        <v>1590</v>
      </c>
      <c r="B87" s="233"/>
      <c r="C87" s="234" t="s">
        <v>1595</v>
      </c>
      <c r="D87" s="235" t="s">
        <v>892</v>
      </c>
      <c r="E87" s="236" t="s">
        <v>3448</v>
      </c>
      <c r="F87" s="236" t="s">
        <v>3087</v>
      </c>
      <c r="G87" s="237"/>
      <c r="H87" s="221" t="s">
        <v>2928</v>
      </c>
      <c r="I87" s="229"/>
      <c r="J87" s="230"/>
      <c r="K87" s="231"/>
    </row>
    <row r="88" spans="1:11" ht="12.75">
      <c r="A88" s="222" t="s">
        <v>3090</v>
      </c>
      <c r="B88" s="223">
        <v>204</v>
      </c>
      <c r="C88" s="224" t="s">
        <v>2837</v>
      </c>
      <c r="D88" s="225" t="s">
        <v>3011</v>
      </c>
      <c r="E88" s="226" t="s">
        <v>3012</v>
      </c>
      <c r="F88" s="226" t="s">
        <v>3013</v>
      </c>
      <c r="G88" s="227"/>
      <c r="H88" s="228" t="s">
        <v>3014</v>
      </c>
      <c r="I88" s="229"/>
      <c r="J88" s="277"/>
      <c r="K88" s="231"/>
    </row>
    <row r="89" spans="1:11" ht="12.75">
      <c r="A89" s="232" t="s">
        <v>1653</v>
      </c>
      <c r="B89" s="233"/>
      <c r="C89" s="234" t="s">
        <v>1601</v>
      </c>
      <c r="D89" s="235" t="s">
        <v>3107</v>
      </c>
      <c r="E89" s="236" t="s">
        <v>3050</v>
      </c>
      <c r="F89" s="236" t="s">
        <v>3075</v>
      </c>
      <c r="G89" s="237"/>
      <c r="H89" s="221" t="s">
        <v>3016</v>
      </c>
      <c r="I89" s="229"/>
      <c r="J89" s="230"/>
      <c r="K89" s="231"/>
    </row>
    <row r="90" spans="1:11" ht="12.75">
      <c r="A90" s="222" t="s">
        <v>3319</v>
      </c>
      <c r="B90" s="223">
        <v>35</v>
      </c>
      <c r="C90" s="224" t="s">
        <v>2727</v>
      </c>
      <c r="D90" s="225" t="s">
        <v>3017</v>
      </c>
      <c r="E90" s="226" t="s">
        <v>2919</v>
      </c>
      <c r="F90" s="226" t="s">
        <v>2121</v>
      </c>
      <c r="G90" s="227"/>
      <c r="H90" s="228" t="s">
        <v>3018</v>
      </c>
      <c r="I90" s="229"/>
      <c r="J90" s="277"/>
      <c r="K90" s="231"/>
    </row>
    <row r="91" spans="1:11" ht="12.75">
      <c r="A91" s="232" t="s">
        <v>1571</v>
      </c>
      <c r="B91" s="233"/>
      <c r="C91" s="234" t="s">
        <v>1834</v>
      </c>
      <c r="D91" s="235" t="s">
        <v>971</v>
      </c>
      <c r="E91" s="236" t="s">
        <v>3203</v>
      </c>
      <c r="F91" s="236" t="s">
        <v>3088</v>
      </c>
      <c r="G91" s="237"/>
      <c r="H91" s="221" t="s">
        <v>3019</v>
      </c>
      <c r="I91" s="229"/>
      <c r="J91" s="230"/>
      <c r="K91" s="231"/>
    </row>
    <row r="92" spans="1:11" ht="12.75">
      <c r="A92" s="222" t="s">
        <v>3320</v>
      </c>
      <c r="B92" s="223">
        <v>79</v>
      </c>
      <c r="C92" s="224" t="s">
        <v>2768</v>
      </c>
      <c r="D92" s="225" t="s">
        <v>3251</v>
      </c>
      <c r="E92" s="226" t="s">
        <v>3252</v>
      </c>
      <c r="F92" s="226" t="s">
        <v>3253</v>
      </c>
      <c r="G92" s="227"/>
      <c r="H92" s="228" t="s">
        <v>3254</v>
      </c>
      <c r="I92" s="229"/>
      <c r="J92" s="277"/>
      <c r="K92" s="231"/>
    </row>
    <row r="93" spans="1:11" ht="12.75">
      <c r="A93" s="232" t="s">
        <v>1590</v>
      </c>
      <c r="B93" s="233"/>
      <c r="C93" s="234" t="s">
        <v>1326</v>
      </c>
      <c r="D93" s="235" t="s">
        <v>3377</v>
      </c>
      <c r="E93" s="236" t="s">
        <v>2959</v>
      </c>
      <c r="F93" s="236" t="s">
        <v>3406</v>
      </c>
      <c r="G93" s="237"/>
      <c r="H93" s="221" t="s">
        <v>3255</v>
      </c>
      <c r="I93" s="229"/>
      <c r="J93" s="230"/>
      <c r="K93" s="231"/>
    </row>
    <row r="94" spans="1:11" ht="12.75">
      <c r="A94" s="222" t="s">
        <v>3321</v>
      </c>
      <c r="B94" s="223">
        <v>33</v>
      </c>
      <c r="C94" s="224" t="s">
        <v>2725</v>
      </c>
      <c r="D94" s="225" t="s">
        <v>3011</v>
      </c>
      <c r="E94" s="226" t="s">
        <v>3020</v>
      </c>
      <c r="F94" s="226" t="s">
        <v>3021</v>
      </c>
      <c r="G94" s="227"/>
      <c r="H94" s="228" t="s">
        <v>3022</v>
      </c>
      <c r="I94" s="229"/>
      <c r="J94" s="277"/>
      <c r="K94" s="231"/>
    </row>
    <row r="95" spans="1:11" ht="12.75">
      <c r="A95" s="232" t="s">
        <v>1583</v>
      </c>
      <c r="B95" s="233"/>
      <c r="C95" s="234" t="s">
        <v>1601</v>
      </c>
      <c r="D95" s="235" t="s">
        <v>3210</v>
      </c>
      <c r="E95" s="236" t="s">
        <v>3205</v>
      </c>
      <c r="F95" s="236" t="s">
        <v>3556</v>
      </c>
      <c r="G95" s="237"/>
      <c r="H95" s="221" t="s">
        <v>3023</v>
      </c>
      <c r="I95" s="229"/>
      <c r="J95" s="230"/>
      <c r="K95" s="231"/>
    </row>
    <row r="96" spans="1:11" ht="12.75">
      <c r="A96" s="222" t="s">
        <v>3322</v>
      </c>
      <c r="B96" s="223">
        <v>41</v>
      </c>
      <c r="C96" s="224" t="s">
        <v>2733</v>
      </c>
      <c r="D96" s="151" t="s">
        <v>3024</v>
      </c>
      <c r="E96" s="152" t="s">
        <v>3025</v>
      </c>
      <c r="F96" s="152" t="s">
        <v>3026</v>
      </c>
      <c r="G96" s="267"/>
      <c r="H96" s="268" t="s">
        <v>3027</v>
      </c>
      <c r="I96" s="229"/>
      <c r="J96" s="277"/>
      <c r="K96" s="231"/>
    </row>
    <row r="97" spans="1:11" ht="12.75">
      <c r="A97" s="232" t="s">
        <v>1590</v>
      </c>
      <c r="B97" s="233"/>
      <c r="C97" s="234" t="s">
        <v>1595</v>
      </c>
      <c r="D97" s="154" t="s">
        <v>972</v>
      </c>
      <c r="E97" s="155" t="s">
        <v>3072</v>
      </c>
      <c r="F97" s="155" t="s">
        <v>3073</v>
      </c>
      <c r="G97" s="269"/>
      <c r="H97" s="270" t="s">
        <v>3029</v>
      </c>
      <c r="I97" s="229"/>
      <c r="J97" s="230"/>
      <c r="K97" s="231"/>
    </row>
    <row r="98" spans="1:11" ht="12.75">
      <c r="A98" s="222" t="s">
        <v>3323</v>
      </c>
      <c r="B98" s="223">
        <v>39</v>
      </c>
      <c r="C98" s="224" t="s">
        <v>2731</v>
      </c>
      <c r="D98" s="151" t="s">
        <v>3030</v>
      </c>
      <c r="E98" s="152" t="s">
        <v>3031</v>
      </c>
      <c r="F98" s="152" t="s">
        <v>3032</v>
      </c>
      <c r="G98" s="267"/>
      <c r="H98" s="268" t="s">
        <v>3033</v>
      </c>
      <c r="I98" s="229"/>
      <c r="J98" s="277"/>
      <c r="K98" s="231"/>
    </row>
    <row r="99" spans="1:11" ht="12.75">
      <c r="A99" s="232" t="s">
        <v>1869</v>
      </c>
      <c r="B99" s="233"/>
      <c r="C99" s="234" t="s">
        <v>1870</v>
      </c>
      <c r="D99" s="154" t="s">
        <v>3256</v>
      </c>
      <c r="E99" s="155" t="s">
        <v>3355</v>
      </c>
      <c r="F99" s="155" t="s">
        <v>3324</v>
      </c>
      <c r="G99" s="269"/>
      <c r="H99" s="270" t="s">
        <v>3034</v>
      </c>
      <c r="I99" s="229"/>
      <c r="J99" s="230"/>
      <c r="K99" s="231"/>
    </row>
    <row r="100" spans="1:11" ht="12.75">
      <c r="A100" s="222" t="s">
        <v>3325</v>
      </c>
      <c r="B100" s="223">
        <v>76</v>
      </c>
      <c r="C100" s="224" t="s">
        <v>2765</v>
      </c>
      <c r="D100" s="151" t="s">
        <v>2968</v>
      </c>
      <c r="E100" s="152" t="s">
        <v>3207</v>
      </c>
      <c r="F100" s="152" t="s">
        <v>3049</v>
      </c>
      <c r="G100" s="267"/>
      <c r="H100" s="268" t="s">
        <v>3208</v>
      </c>
      <c r="I100" s="229"/>
      <c r="J100" s="277"/>
      <c r="K100" s="231"/>
    </row>
    <row r="101" spans="1:11" ht="12.75">
      <c r="A101" s="232" t="s">
        <v>1590</v>
      </c>
      <c r="B101" s="233"/>
      <c r="C101" s="234" t="s">
        <v>1315</v>
      </c>
      <c r="D101" s="154" t="s">
        <v>3134</v>
      </c>
      <c r="E101" s="155" t="s">
        <v>3229</v>
      </c>
      <c r="F101" s="155" t="s">
        <v>3401</v>
      </c>
      <c r="G101" s="269"/>
      <c r="H101" s="270" t="s">
        <v>3209</v>
      </c>
      <c r="I101" s="229"/>
      <c r="J101" s="230"/>
      <c r="K101" s="231"/>
    </row>
    <row r="102" spans="1:11" ht="12.75">
      <c r="A102" s="222" t="s">
        <v>3327</v>
      </c>
      <c r="B102" s="223">
        <v>47</v>
      </c>
      <c r="C102" s="224" t="s">
        <v>2739</v>
      </c>
      <c r="D102" s="151" t="s">
        <v>3041</v>
      </c>
      <c r="E102" s="152" t="s">
        <v>3092</v>
      </c>
      <c r="F102" s="152" t="s">
        <v>3093</v>
      </c>
      <c r="G102" s="267"/>
      <c r="H102" s="268" t="s">
        <v>3094</v>
      </c>
      <c r="I102" s="229"/>
      <c r="J102" s="277"/>
      <c r="K102" s="231"/>
    </row>
    <row r="103" spans="1:11" ht="12.75">
      <c r="A103" s="232" t="s">
        <v>1869</v>
      </c>
      <c r="B103" s="233"/>
      <c r="C103" s="234" t="s">
        <v>1585</v>
      </c>
      <c r="D103" s="154" t="s">
        <v>3206</v>
      </c>
      <c r="E103" s="155" t="s">
        <v>3089</v>
      </c>
      <c r="F103" s="155" t="s">
        <v>3352</v>
      </c>
      <c r="G103" s="269"/>
      <c r="H103" s="270" t="s">
        <v>3095</v>
      </c>
      <c r="I103" s="229"/>
      <c r="J103" s="230"/>
      <c r="K103" s="231"/>
    </row>
    <row r="104" spans="1:11" ht="12.75">
      <c r="A104" s="222" t="s">
        <v>3328</v>
      </c>
      <c r="B104" s="223">
        <v>46</v>
      </c>
      <c r="C104" s="224" t="s">
        <v>2738</v>
      </c>
      <c r="D104" s="151" t="s">
        <v>3096</v>
      </c>
      <c r="E104" s="152" t="s">
        <v>3097</v>
      </c>
      <c r="F104" s="152" t="s">
        <v>2939</v>
      </c>
      <c r="G104" s="267"/>
      <c r="H104" s="268" t="s">
        <v>3098</v>
      </c>
      <c r="I104" s="229"/>
      <c r="J104" s="277"/>
      <c r="K104" s="231"/>
    </row>
    <row r="105" spans="1:11" ht="12.75">
      <c r="A105" s="232" t="s">
        <v>1559</v>
      </c>
      <c r="B105" s="233"/>
      <c r="C105" s="234" t="s">
        <v>1570</v>
      </c>
      <c r="D105" s="154" t="s">
        <v>3225</v>
      </c>
      <c r="E105" s="155" t="s">
        <v>3152</v>
      </c>
      <c r="F105" s="155" t="s">
        <v>3100</v>
      </c>
      <c r="G105" s="269"/>
      <c r="H105" s="270" t="s">
        <v>3101</v>
      </c>
      <c r="I105" s="229"/>
      <c r="J105" s="230"/>
      <c r="K105" s="231"/>
    </row>
    <row r="106" spans="1:11" ht="12.75">
      <c r="A106" s="222" t="s">
        <v>3557</v>
      </c>
      <c r="B106" s="223">
        <v>130</v>
      </c>
      <c r="C106" s="224" t="s">
        <v>2818</v>
      </c>
      <c r="D106" s="151" t="s">
        <v>3558</v>
      </c>
      <c r="E106" s="152" t="s">
        <v>3020</v>
      </c>
      <c r="F106" s="152" t="s">
        <v>3483</v>
      </c>
      <c r="G106" s="267"/>
      <c r="H106" s="268" t="s">
        <v>3559</v>
      </c>
      <c r="I106" s="229"/>
      <c r="J106" s="277"/>
      <c r="K106" s="231"/>
    </row>
    <row r="107" spans="1:11" ht="12.75">
      <c r="A107" s="232" t="s">
        <v>1579</v>
      </c>
      <c r="B107" s="233"/>
      <c r="C107" s="234" t="s">
        <v>1457</v>
      </c>
      <c r="D107" s="154" t="s">
        <v>893</v>
      </c>
      <c r="E107" s="155" t="s">
        <v>3002</v>
      </c>
      <c r="F107" s="155" t="s">
        <v>3242</v>
      </c>
      <c r="G107" s="269"/>
      <c r="H107" s="270" t="s">
        <v>3560</v>
      </c>
      <c r="I107" s="229"/>
      <c r="J107" s="230"/>
      <c r="K107" s="231"/>
    </row>
    <row r="108" spans="1:11" ht="12.75">
      <c r="A108" s="222" t="s">
        <v>3561</v>
      </c>
      <c r="B108" s="223">
        <v>74</v>
      </c>
      <c r="C108" s="224" t="s">
        <v>2260</v>
      </c>
      <c r="D108" s="151" t="s">
        <v>3212</v>
      </c>
      <c r="E108" s="152" t="s">
        <v>3213</v>
      </c>
      <c r="F108" s="152" t="s">
        <v>3168</v>
      </c>
      <c r="G108" s="267"/>
      <c r="H108" s="268" t="s">
        <v>3214</v>
      </c>
      <c r="I108" s="229"/>
      <c r="J108" s="277"/>
      <c r="K108" s="231"/>
    </row>
    <row r="109" spans="1:11" ht="12.75">
      <c r="A109" s="232" t="s">
        <v>1625</v>
      </c>
      <c r="B109" s="233"/>
      <c r="C109" s="234" t="s">
        <v>1309</v>
      </c>
      <c r="D109" s="154" t="s">
        <v>3467</v>
      </c>
      <c r="E109" s="155" t="s">
        <v>3215</v>
      </c>
      <c r="F109" s="155" t="s">
        <v>3291</v>
      </c>
      <c r="G109" s="269"/>
      <c r="H109" s="270" t="s">
        <v>3216</v>
      </c>
      <c r="I109" s="229"/>
      <c r="J109" s="230"/>
      <c r="K109" s="231"/>
    </row>
    <row r="110" spans="1:11" ht="12.75">
      <c r="A110" s="222" t="s">
        <v>3123</v>
      </c>
      <c r="B110" s="223">
        <v>200</v>
      </c>
      <c r="C110" s="224" t="s">
        <v>2833</v>
      </c>
      <c r="D110" s="151" t="s">
        <v>3035</v>
      </c>
      <c r="E110" s="152" t="s">
        <v>3036</v>
      </c>
      <c r="F110" s="152" t="s">
        <v>3037</v>
      </c>
      <c r="G110" s="267"/>
      <c r="H110" s="268" t="s">
        <v>3038</v>
      </c>
      <c r="I110" s="229"/>
      <c r="J110" s="277"/>
      <c r="K110" s="231"/>
    </row>
    <row r="111" spans="1:11" ht="12.75">
      <c r="A111" s="232" t="s">
        <v>1653</v>
      </c>
      <c r="B111" s="233"/>
      <c r="C111" s="234" t="s">
        <v>1491</v>
      </c>
      <c r="D111" s="154" t="s">
        <v>3258</v>
      </c>
      <c r="E111" s="155" t="s">
        <v>2991</v>
      </c>
      <c r="F111" s="155" t="s">
        <v>3309</v>
      </c>
      <c r="G111" s="269"/>
      <c r="H111" s="270" t="s">
        <v>3040</v>
      </c>
      <c r="I111" s="229"/>
      <c r="J111" s="230"/>
      <c r="K111" s="231"/>
    </row>
    <row r="112" spans="1:11" ht="12.75">
      <c r="A112" s="222" t="s">
        <v>3563</v>
      </c>
      <c r="B112" s="223">
        <v>54</v>
      </c>
      <c r="C112" s="224" t="s">
        <v>2746</v>
      </c>
      <c r="D112" s="151" t="s">
        <v>3102</v>
      </c>
      <c r="E112" s="152" t="s">
        <v>3103</v>
      </c>
      <c r="F112" s="152" t="s">
        <v>3104</v>
      </c>
      <c r="G112" s="267"/>
      <c r="H112" s="268" t="s">
        <v>3105</v>
      </c>
      <c r="I112" s="229"/>
      <c r="J112" s="277"/>
      <c r="K112" s="231"/>
    </row>
    <row r="113" spans="1:11" ht="12.75">
      <c r="A113" s="232" t="s">
        <v>1869</v>
      </c>
      <c r="B113" s="233"/>
      <c r="C113" s="234" t="s">
        <v>1262</v>
      </c>
      <c r="D113" s="154" t="s">
        <v>3569</v>
      </c>
      <c r="E113" s="155" t="s">
        <v>894</v>
      </c>
      <c r="F113" s="155" t="s">
        <v>3430</v>
      </c>
      <c r="G113" s="269"/>
      <c r="H113" s="270" t="s">
        <v>3106</v>
      </c>
      <c r="I113" s="229"/>
      <c r="J113" s="230"/>
      <c r="K113" s="231"/>
    </row>
    <row r="114" spans="1:11" ht="12.75">
      <c r="A114" s="222" t="s">
        <v>3329</v>
      </c>
      <c r="B114" s="223">
        <v>71</v>
      </c>
      <c r="C114" s="224" t="s">
        <v>2761</v>
      </c>
      <c r="D114" s="151" t="s">
        <v>3218</v>
      </c>
      <c r="E114" s="152" t="s">
        <v>2905</v>
      </c>
      <c r="F114" s="152" t="s">
        <v>3026</v>
      </c>
      <c r="G114" s="267"/>
      <c r="H114" s="268" t="s">
        <v>3219</v>
      </c>
      <c r="I114" s="229"/>
      <c r="J114" s="277"/>
      <c r="K114" s="231"/>
    </row>
    <row r="115" spans="1:11" ht="12.75">
      <c r="A115" s="232" t="s">
        <v>1579</v>
      </c>
      <c r="B115" s="233"/>
      <c r="C115" s="234" t="s">
        <v>1582</v>
      </c>
      <c r="D115" s="154" t="s">
        <v>3159</v>
      </c>
      <c r="E115" s="155" t="s">
        <v>3232</v>
      </c>
      <c r="F115" s="155" t="s">
        <v>3046</v>
      </c>
      <c r="G115" s="269"/>
      <c r="H115" s="270" t="s">
        <v>3221</v>
      </c>
      <c r="I115" s="229"/>
      <c r="J115" s="230"/>
      <c r="K115" s="231"/>
    </row>
    <row r="116" spans="1:11" ht="12.75">
      <c r="A116" s="222" t="s">
        <v>3405</v>
      </c>
      <c r="B116" s="223">
        <v>109</v>
      </c>
      <c r="C116" s="224" t="s">
        <v>2798</v>
      </c>
      <c r="D116" s="151" t="s">
        <v>3402</v>
      </c>
      <c r="E116" s="152" t="s">
        <v>3025</v>
      </c>
      <c r="F116" s="152" t="s">
        <v>3247</v>
      </c>
      <c r="G116" s="267"/>
      <c r="H116" s="268" t="s">
        <v>3403</v>
      </c>
      <c r="I116" s="229"/>
      <c r="J116" s="277"/>
      <c r="K116" s="231"/>
    </row>
    <row r="117" spans="1:11" ht="12.75">
      <c r="A117" s="232" t="s">
        <v>1579</v>
      </c>
      <c r="B117" s="233"/>
      <c r="C117" s="234" t="s">
        <v>1582</v>
      </c>
      <c r="D117" s="154" t="s">
        <v>3400</v>
      </c>
      <c r="E117" s="155" t="s">
        <v>3243</v>
      </c>
      <c r="F117" s="155" t="s">
        <v>3211</v>
      </c>
      <c r="G117" s="269"/>
      <c r="H117" s="270" t="s">
        <v>3404</v>
      </c>
      <c r="I117" s="229"/>
      <c r="J117" s="230"/>
      <c r="K117" s="231"/>
    </row>
    <row r="118" spans="1:11" ht="12.75">
      <c r="A118" s="222" t="s">
        <v>3228</v>
      </c>
      <c r="B118" s="223">
        <v>32</v>
      </c>
      <c r="C118" s="224" t="s">
        <v>2724</v>
      </c>
      <c r="D118" s="151" t="s">
        <v>3041</v>
      </c>
      <c r="E118" s="152" t="s">
        <v>3042</v>
      </c>
      <c r="F118" s="152" t="s">
        <v>3043</v>
      </c>
      <c r="G118" s="267"/>
      <c r="H118" s="268" t="s">
        <v>3044</v>
      </c>
      <c r="I118" s="229"/>
      <c r="J118" s="277"/>
      <c r="K118" s="231"/>
    </row>
    <row r="119" spans="1:11" ht="12.75">
      <c r="A119" s="232" t="s">
        <v>1579</v>
      </c>
      <c r="B119" s="233"/>
      <c r="C119" s="234" t="s">
        <v>1582</v>
      </c>
      <c r="D119" s="154" t="s">
        <v>3051</v>
      </c>
      <c r="E119" s="155" t="s">
        <v>742</v>
      </c>
      <c r="F119" s="155" t="s">
        <v>3091</v>
      </c>
      <c r="G119" s="269"/>
      <c r="H119" s="270" t="s">
        <v>3047</v>
      </c>
      <c r="I119" s="229"/>
      <c r="J119" s="230"/>
      <c r="K119" s="231"/>
    </row>
    <row r="120" spans="1:11" ht="12.75">
      <c r="A120" s="222" t="s">
        <v>3565</v>
      </c>
      <c r="B120" s="223">
        <v>29</v>
      </c>
      <c r="C120" s="224" t="s">
        <v>2721</v>
      </c>
      <c r="D120" s="151" t="s">
        <v>3024</v>
      </c>
      <c r="E120" s="152" t="s">
        <v>3048</v>
      </c>
      <c r="F120" s="152" t="s">
        <v>3049</v>
      </c>
      <c r="G120" s="267"/>
      <c r="H120" s="268" t="s">
        <v>3044</v>
      </c>
      <c r="I120" s="229"/>
      <c r="J120" s="277"/>
      <c r="K120" s="231"/>
    </row>
    <row r="121" spans="1:11" ht="12.75">
      <c r="A121" s="232" t="s">
        <v>1583</v>
      </c>
      <c r="B121" s="233"/>
      <c r="C121" s="234" t="s">
        <v>1582</v>
      </c>
      <c r="D121" s="154" t="s">
        <v>3352</v>
      </c>
      <c r="E121" s="155" t="s">
        <v>3233</v>
      </c>
      <c r="F121" s="155" t="s">
        <v>3407</v>
      </c>
      <c r="G121" s="269"/>
      <c r="H121" s="270" t="s">
        <v>3047</v>
      </c>
      <c r="I121" s="229"/>
      <c r="J121" s="230"/>
      <c r="K121" s="231"/>
    </row>
    <row r="122" spans="1:11" ht="12.75">
      <c r="A122" s="222" t="s">
        <v>3566</v>
      </c>
      <c r="B122" s="223">
        <v>101</v>
      </c>
      <c r="C122" s="224" t="s">
        <v>2790</v>
      </c>
      <c r="D122" s="151" t="s">
        <v>3069</v>
      </c>
      <c r="E122" s="152" t="s">
        <v>3330</v>
      </c>
      <c r="F122" s="152" t="s">
        <v>3331</v>
      </c>
      <c r="G122" s="267"/>
      <c r="H122" s="268" t="s">
        <v>3332</v>
      </c>
      <c r="I122" s="229"/>
      <c r="J122" s="277"/>
      <c r="K122" s="231"/>
    </row>
    <row r="123" spans="1:11" ht="12.75">
      <c r="A123" s="232" t="s">
        <v>1590</v>
      </c>
      <c r="B123" s="233"/>
      <c r="C123" s="234" t="s">
        <v>1286</v>
      </c>
      <c r="D123" s="154" t="s">
        <v>967</v>
      </c>
      <c r="E123" s="155" t="s">
        <v>3230</v>
      </c>
      <c r="F123" s="155" t="s">
        <v>3567</v>
      </c>
      <c r="G123" s="269"/>
      <c r="H123" s="270" t="s">
        <v>3333</v>
      </c>
      <c r="I123" s="229"/>
      <c r="J123" s="230"/>
      <c r="K123" s="231"/>
    </row>
    <row r="124" spans="1:11" ht="12.75">
      <c r="A124" s="222" t="s">
        <v>3568</v>
      </c>
      <c r="B124" s="223">
        <v>50</v>
      </c>
      <c r="C124" s="224" t="s">
        <v>2742</v>
      </c>
      <c r="D124" s="151" t="s">
        <v>3218</v>
      </c>
      <c r="E124" s="152" t="s">
        <v>3409</v>
      </c>
      <c r="F124" s="152" t="s">
        <v>3300</v>
      </c>
      <c r="G124" s="267"/>
      <c r="H124" s="268" t="s">
        <v>3410</v>
      </c>
      <c r="I124" s="229"/>
      <c r="J124" s="277"/>
      <c r="K124" s="231"/>
    </row>
    <row r="125" spans="1:11" ht="12.75">
      <c r="A125" s="232" t="s">
        <v>1583</v>
      </c>
      <c r="B125" s="233"/>
      <c r="C125" s="234" t="s">
        <v>1770</v>
      </c>
      <c r="D125" s="154" t="s">
        <v>3420</v>
      </c>
      <c r="E125" s="155" t="s">
        <v>895</v>
      </c>
      <c r="F125" s="155" t="s">
        <v>3570</v>
      </c>
      <c r="G125" s="269"/>
      <c r="H125" s="270" t="s">
        <v>3411</v>
      </c>
      <c r="I125" s="229"/>
      <c r="J125" s="230"/>
      <c r="K125" s="231"/>
    </row>
    <row r="126" spans="1:11" ht="12.75">
      <c r="A126" s="222" t="s">
        <v>3412</v>
      </c>
      <c r="B126" s="223">
        <v>75</v>
      </c>
      <c r="C126" s="224" t="s">
        <v>2764</v>
      </c>
      <c r="D126" s="151" t="s">
        <v>3222</v>
      </c>
      <c r="E126" s="152" t="s">
        <v>3031</v>
      </c>
      <c r="F126" s="152" t="s">
        <v>3223</v>
      </c>
      <c r="G126" s="267"/>
      <c r="H126" s="268" t="s">
        <v>3224</v>
      </c>
      <c r="I126" s="229"/>
      <c r="J126" s="277"/>
      <c r="K126" s="231"/>
    </row>
    <row r="127" spans="1:11" ht="12.75">
      <c r="A127" s="232" t="s">
        <v>1579</v>
      </c>
      <c r="B127" s="233"/>
      <c r="C127" s="234" t="s">
        <v>1704</v>
      </c>
      <c r="D127" s="154" t="s">
        <v>3357</v>
      </c>
      <c r="E127" s="155" t="s">
        <v>3180</v>
      </c>
      <c r="F127" s="155" t="s">
        <v>3571</v>
      </c>
      <c r="G127" s="269"/>
      <c r="H127" s="270" t="s">
        <v>3226</v>
      </c>
      <c r="I127" s="229"/>
      <c r="J127" s="230"/>
      <c r="K127" s="231"/>
    </row>
    <row r="128" spans="1:11" ht="12.75">
      <c r="A128" s="222" t="s">
        <v>3266</v>
      </c>
      <c r="B128" s="223">
        <v>107</v>
      </c>
      <c r="C128" s="224" t="s">
        <v>2796</v>
      </c>
      <c r="D128" s="151" t="s">
        <v>3413</v>
      </c>
      <c r="E128" s="152" t="s">
        <v>3414</v>
      </c>
      <c r="F128" s="152" t="s">
        <v>3415</v>
      </c>
      <c r="G128" s="267"/>
      <c r="H128" s="268" t="s">
        <v>3416</v>
      </c>
      <c r="I128" s="229"/>
      <c r="J128" s="277"/>
      <c r="K128" s="231"/>
    </row>
    <row r="129" spans="1:11" ht="12.75">
      <c r="A129" s="232" t="s">
        <v>1559</v>
      </c>
      <c r="B129" s="233"/>
      <c r="C129" s="234" t="s">
        <v>1570</v>
      </c>
      <c r="D129" s="154" t="s">
        <v>3295</v>
      </c>
      <c r="E129" s="155" t="s">
        <v>3079</v>
      </c>
      <c r="F129" s="155" t="s">
        <v>3441</v>
      </c>
      <c r="G129" s="269"/>
      <c r="H129" s="270" t="s">
        <v>3418</v>
      </c>
      <c r="I129" s="229"/>
      <c r="J129" s="230"/>
      <c r="K129" s="231"/>
    </row>
    <row r="130" spans="1:11" ht="12.75">
      <c r="A130" s="222" t="s">
        <v>3572</v>
      </c>
      <c r="B130" s="223">
        <v>102</v>
      </c>
      <c r="C130" s="224" t="s">
        <v>2791</v>
      </c>
      <c r="D130" s="151" t="s">
        <v>3334</v>
      </c>
      <c r="E130" s="152" t="s">
        <v>3335</v>
      </c>
      <c r="F130" s="152" t="s">
        <v>3021</v>
      </c>
      <c r="G130" s="267"/>
      <c r="H130" s="268" t="s">
        <v>3336</v>
      </c>
      <c r="I130" s="229"/>
      <c r="J130" s="277"/>
      <c r="K130" s="231"/>
    </row>
    <row r="131" spans="1:11" ht="12.75">
      <c r="A131" s="232" t="s">
        <v>1625</v>
      </c>
      <c r="B131" s="233"/>
      <c r="C131" s="234" t="s">
        <v>1636</v>
      </c>
      <c r="D131" s="154" t="s">
        <v>3337</v>
      </c>
      <c r="E131" s="155" t="s">
        <v>3193</v>
      </c>
      <c r="F131" s="155" t="s">
        <v>3573</v>
      </c>
      <c r="G131" s="269"/>
      <c r="H131" s="270" t="s">
        <v>3338</v>
      </c>
      <c r="I131" s="229"/>
      <c r="J131" s="230"/>
      <c r="K131" s="231"/>
    </row>
    <row r="132" spans="1:11" ht="12.75">
      <c r="A132" s="222" t="s">
        <v>3231</v>
      </c>
      <c r="B132" s="223">
        <v>52</v>
      </c>
      <c r="C132" s="224" t="s">
        <v>2744</v>
      </c>
      <c r="D132" s="151" t="s">
        <v>3108</v>
      </c>
      <c r="E132" s="152" t="s">
        <v>3109</v>
      </c>
      <c r="F132" s="152" t="s">
        <v>3110</v>
      </c>
      <c r="G132" s="267"/>
      <c r="H132" s="268" t="s">
        <v>3111</v>
      </c>
      <c r="I132" s="229"/>
      <c r="J132" s="277"/>
      <c r="K132" s="231"/>
    </row>
    <row r="133" spans="1:11" ht="12.75">
      <c r="A133" s="232" t="s">
        <v>1579</v>
      </c>
      <c r="B133" s="233"/>
      <c r="C133" s="234" t="s">
        <v>1582</v>
      </c>
      <c r="D133" s="154" t="s">
        <v>3133</v>
      </c>
      <c r="E133" s="155" t="s">
        <v>3159</v>
      </c>
      <c r="F133" s="155" t="s">
        <v>3574</v>
      </c>
      <c r="G133" s="269"/>
      <c r="H133" s="270" t="s">
        <v>3113</v>
      </c>
      <c r="I133" s="229"/>
      <c r="J133" s="230"/>
      <c r="K133" s="231"/>
    </row>
    <row r="134" spans="1:11" ht="12.75">
      <c r="A134" s="222" t="s">
        <v>3272</v>
      </c>
      <c r="B134" s="223">
        <v>55</v>
      </c>
      <c r="C134" s="224" t="s">
        <v>2747</v>
      </c>
      <c r="D134" s="151" t="s">
        <v>3017</v>
      </c>
      <c r="E134" s="152" t="s">
        <v>3114</v>
      </c>
      <c r="F134" s="152" t="s">
        <v>3115</v>
      </c>
      <c r="G134" s="267"/>
      <c r="H134" s="268" t="s">
        <v>3116</v>
      </c>
      <c r="I134" s="229"/>
      <c r="J134" s="277"/>
      <c r="K134" s="231"/>
    </row>
    <row r="135" spans="1:11" ht="12.75">
      <c r="A135" s="232" t="s">
        <v>1869</v>
      </c>
      <c r="B135" s="233"/>
      <c r="C135" s="234" t="s">
        <v>1601</v>
      </c>
      <c r="D135" s="154" t="s">
        <v>3587</v>
      </c>
      <c r="E135" s="155" t="s">
        <v>3354</v>
      </c>
      <c r="F135" s="155" t="s">
        <v>3089</v>
      </c>
      <c r="G135" s="269"/>
      <c r="H135" s="270" t="s">
        <v>3117</v>
      </c>
      <c r="I135" s="229"/>
      <c r="J135" s="230"/>
      <c r="K135" s="231"/>
    </row>
    <row r="136" spans="1:11" ht="12.75">
      <c r="A136" s="222" t="s">
        <v>3575</v>
      </c>
      <c r="B136" s="223">
        <v>89</v>
      </c>
      <c r="C136" s="224" t="s">
        <v>2778</v>
      </c>
      <c r="D136" s="151" t="s">
        <v>3261</v>
      </c>
      <c r="E136" s="152" t="s">
        <v>3262</v>
      </c>
      <c r="F136" s="152" t="s">
        <v>3263</v>
      </c>
      <c r="G136" s="267"/>
      <c r="H136" s="268" t="s">
        <v>3264</v>
      </c>
      <c r="I136" s="229"/>
      <c r="J136" s="277"/>
      <c r="K136" s="231"/>
    </row>
    <row r="137" spans="1:11" ht="12.75">
      <c r="A137" s="232" t="s">
        <v>1625</v>
      </c>
      <c r="B137" s="233"/>
      <c r="C137" s="234" t="s">
        <v>1704</v>
      </c>
      <c r="D137" s="154" t="s">
        <v>973</v>
      </c>
      <c r="E137" s="155" t="s">
        <v>3292</v>
      </c>
      <c r="F137" s="155" t="s">
        <v>3576</v>
      </c>
      <c r="G137" s="269"/>
      <c r="H137" s="270" t="s">
        <v>3265</v>
      </c>
      <c r="I137" s="229"/>
      <c r="J137" s="230"/>
      <c r="K137" s="231"/>
    </row>
    <row r="138" spans="1:11" ht="12.75">
      <c r="A138" s="222" t="s">
        <v>3274</v>
      </c>
      <c r="B138" s="223">
        <v>100</v>
      </c>
      <c r="C138" s="224" t="s">
        <v>2789</v>
      </c>
      <c r="D138" s="151" t="s">
        <v>3341</v>
      </c>
      <c r="E138" s="152" t="s">
        <v>3342</v>
      </c>
      <c r="F138" s="152" t="s">
        <v>3343</v>
      </c>
      <c r="G138" s="267"/>
      <c r="H138" s="268" t="s">
        <v>3344</v>
      </c>
      <c r="I138" s="229"/>
      <c r="J138" s="277"/>
      <c r="K138" s="231"/>
    </row>
    <row r="139" spans="1:11" ht="12.75">
      <c r="A139" s="232" t="s">
        <v>1579</v>
      </c>
      <c r="B139" s="233"/>
      <c r="C139" s="234" t="s">
        <v>1286</v>
      </c>
      <c r="D139" s="154" t="s">
        <v>3217</v>
      </c>
      <c r="E139" s="155" t="s">
        <v>3579</v>
      </c>
      <c r="F139" s="155" t="s">
        <v>3473</v>
      </c>
      <c r="G139" s="269"/>
      <c r="H139" s="270" t="s">
        <v>3345</v>
      </c>
      <c r="I139" s="229"/>
      <c r="J139" s="230"/>
      <c r="K139" s="231"/>
    </row>
    <row r="140" spans="1:11" ht="12.75">
      <c r="A140" s="222" t="s">
        <v>3578</v>
      </c>
      <c r="B140" s="223">
        <v>59</v>
      </c>
      <c r="C140" s="224" t="s">
        <v>2750</v>
      </c>
      <c r="D140" s="151" t="s">
        <v>3118</v>
      </c>
      <c r="E140" s="152" t="s">
        <v>3119</v>
      </c>
      <c r="F140" s="152" t="s">
        <v>3120</v>
      </c>
      <c r="G140" s="267"/>
      <c r="H140" s="268" t="s">
        <v>3121</v>
      </c>
      <c r="I140" s="229"/>
      <c r="J140" s="277"/>
      <c r="K140" s="231"/>
    </row>
    <row r="141" spans="1:11" ht="12.75">
      <c r="A141" s="232" t="s">
        <v>1559</v>
      </c>
      <c r="B141" s="233"/>
      <c r="C141" s="234" t="s">
        <v>1562</v>
      </c>
      <c r="D141" s="154" t="s">
        <v>3432</v>
      </c>
      <c r="E141" s="155" t="s">
        <v>974</v>
      </c>
      <c r="F141" s="155" t="s">
        <v>2886</v>
      </c>
      <c r="G141" s="269"/>
      <c r="H141" s="270" t="s">
        <v>3122</v>
      </c>
      <c r="I141" s="229"/>
      <c r="J141" s="230"/>
      <c r="K141" s="231"/>
    </row>
    <row r="142" spans="1:11" ht="12.75">
      <c r="A142" s="222" t="s">
        <v>3235</v>
      </c>
      <c r="B142" s="223">
        <v>97</v>
      </c>
      <c r="C142" s="224" t="s">
        <v>2786</v>
      </c>
      <c r="D142" s="151" t="s">
        <v>3346</v>
      </c>
      <c r="E142" s="152" t="s">
        <v>3347</v>
      </c>
      <c r="F142" s="152" t="s">
        <v>3348</v>
      </c>
      <c r="G142" s="267"/>
      <c r="H142" s="268" t="s">
        <v>3349</v>
      </c>
      <c r="I142" s="229"/>
      <c r="J142" s="277"/>
      <c r="K142" s="231"/>
    </row>
    <row r="143" spans="1:11" ht="12.75">
      <c r="A143" s="232" t="s">
        <v>1590</v>
      </c>
      <c r="B143" s="233"/>
      <c r="C143" s="234" t="s">
        <v>1364</v>
      </c>
      <c r="D143" s="154" t="s">
        <v>975</v>
      </c>
      <c r="E143" s="155" t="s">
        <v>3211</v>
      </c>
      <c r="F143" s="155" t="s">
        <v>3580</v>
      </c>
      <c r="G143" s="269"/>
      <c r="H143" s="270" t="s">
        <v>3351</v>
      </c>
      <c r="I143" s="229"/>
      <c r="J143" s="230"/>
      <c r="K143" s="231"/>
    </row>
    <row r="144" spans="1:11" ht="12.75">
      <c r="A144" s="222" t="s">
        <v>3581</v>
      </c>
      <c r="B144" s="223">
        <v>116</v>
      </c>
      <c r="C144" s="224" t="s">
        <v>2805</v>
      </c>
      <c r="D144" s="151" t="s">
        <v>3422</v>
      </c>
      <c r="E144" s="152" t="s">
        <v>3423</v>
      </c>
      <c r="F144" s="152" t="s">
        <v>3424</v>
      </c>
      <c r="G144" s="267"/>
      <c r="H144" s="268" t="s">
        <v>3425</v>
      </c>
      <c r="I144" s="229"/>
      <c r="J144" s="277"/>
      <c r="K144" s="231"/>
    </row>
    <row r="145" spans="1:11" ht="12.75">
      <c r="A145" s="232" t="s">
        <v>1590</v>
      </c>
      <c r="B145" s="233"/>
      <c r="C145" s="234" t="s">
        <v>1315</v>
      </c>
      <c r="D145" s="154" t="s">
        <v>897</v>
      </c>
      <c r="E145" s="155" t="s">
        <v>3204</v>
      </c>
      <c r="F145" s="155" t="s">
        <v>3428</v>
      </c>
      <c r="G145" s="269"/>
      <c r="H145" s="270" t="s">
        <v>3426</v>
      </c>
      <c r="I145" s="229"/>
      <c r="J145" s="230"/>
      <c r="K145" s="231"/>
    </row>
    <row r="146" spans="1:11" ht="12.75">
      <c r="A146" s="222" t="s">
        <v>3582</v>
      </c>
      <c r="B146" s="223">
        <v>65</v>
      </c>
      <c r="C146" s="224" t="s">
        <v>2755</v>
      </c>
      <c r="D146" s="151" t="s">
        <v>3124</v>
      </c>
      <c r="E146" s="152" t="s">
        <v>3125</v>
      </c>
      <c r="F146" s="152" t="s">
        <v>3126</v>
      </c>
      <c r="G146" s="267"/>
      <c r="H146" s="268" t="s">
        <v>3127</v>
      </c>
      <c r="I146" s="229"/>
      <c r="J146" s="277"/>
      <c r="K146" s="231"/>
    </row>
    <row r="147" spans="1:11" ht="12.75">
      <c r="A147" s="232" t="s">
        <v>1590</v>
      </c>
      <c r="B147" s="233"/>
      <c r="C147" s="234" t="s">
        <v>1595</v>
      </c>
      <c r="D147" s="154" t="s">
        <v>976</v>
      </c>
      <c r="E147" s="155" t="s">
        <v>3439</v>
      </c>
      <c r="F147" s="155" t="s">
        <v>3039</v>
      </c>
      <c r="G147" s="269"/>
      <c r="H147" s="270" t="s">
        <v>3128</v>
      </c>
      <c r="I147" s="229"/>
      <c r="J147" s="230"/>
      <c r="K147" s="231"/>
    </row>
    <row r="148" spans="1:11" ht="12.75">
      <c r="A148" s="222" t="s">
        <v>3583</v>
      </c>
      <c r="B148" s="223">
        <v>45</v>
      </c>
      <c r="C148" s="224" t="s">
        <v>2737</v>
      </c>
      <c r="D148" s="151" t="s">
        <v>3129</v>
      </c>
      <c r="E148" s="152" t="s">
        <v>3130</v>
      </c>
      <c r="F148" s="152" t="s">
        <v>3131</v>
      </c>
      <c r="G148" s="267"/>
      <c r="H148" s="268" t="s">
        <v>3132</v>
      </c>
      <c r="I148" s="229"/>
      <c r="J148" s="277"/>
      <c r="K148" s="231"/>
    </row>
    <row r="149" spans="1:11" ht="12.75">
      <c r="A149" s="232" t="s">
        <v>1571</v>
      </c>
      <c r="B149" s="233"/>
      <c r="C149" s="234" t="s">
        <v>1727</v>
      </c>
      <c r="D149" s="154" t="s">
        <v>3433</v>
      </c>
      <c r="E149" s="155" t="s">
        <v>3279</v>
      </c>
      <c r="F149" s="155" t="s">
        <v>3429</v>
      </c>
      <c r="G149" s="271"/>
      <c r="H149" s="272" t="s">
        <v>3135</v>
      </c>
      <c r="I149" s="229"/>
      <c r="J149" s="230"/>
      <c r="K149" s="231"/>
    </row>
    <row r="150" spans="1:11" ht="12.75">
      <c r="A150" s="222" t="s">
        <v>3584</v>
      </c>
      <c r="B150" s="223">
        <v>126</v>
      </c>
      <c r="C150" s="224" t="s">
        <v>2814</v>
      </c>
      <c r="D150" s="151" t="s">
        <v>3470</v>
      </c>
      <c r="E150" s="152" t="s">
        <v>3471</v>
      </c>
      <c r="F150" s="152" t="s">
        <v>3115</v>
      </c>
      <c r="G150" s="267"/>
      <c r="H150" s="268" t="s">
        <v>3472</v>
      </c>
      <c r="I150" s="229"/>
      <c r="J150" s="277"/>
      <c r="K150" s="231"/>
    </row>
    <row r="151" spans="1:11" ht="12.75">
      <c r="A151" s="232" t="s">
        <v>1590</v>
      </c>
      <c r="B151" s="233"/>
      <c r="C151" s="234" t="s">
        <v>1595</v>
      </c>
      <c r="D151" s="154" t="s">
        <v>977</v>
      </c>
      <c r="E151" s="155" t="s">
        <v>3577</v>
      </c>
      <c r="F151" s="155" t="s">
        <v>3296</v>
      </c>
      <c r="G151" s="271"/>
      <c r="H151" s="272" t="s">
        <v>3474</v>
      </c>
      <c r="I151" s="229"/>
      <c r="J151" s="230"/>
      <c r="K151" s="231"/>
    </row>
    <row r="152" spans="1:11" ht="12.75">
      <c r="A152" s="222" t="s">
        <v>3431</v>
      </c>
      <c r="B152" s="223">
        <v>48</v>
      </c>
      <c r="C152" s="224" t="s">
        <v>2740</v>
      </c>
      <c r="D152" s="151" t="s">
        <v>3136</v>
      </c>
      <c r="E152" s="152" t="s">
        <v>3137</v>
      </c>
      <c r="F152" s="152" t="s">
        <v>3138</v>
      </c>
      <c r="G152" s="267"/>
      <c r="H152" s="268" t="s">
        <v>3139</v>
      </c>
      <c r="I152" s="229"/>
      <c r="J152" s="277"/>
      <c r="K152" s="231"/>
    </row>
    <row r="153" spans="1:11" ht="12.75">
      <c r="A153" s="232" t="s">
        <v>1869</v>
      </c>
      <c r="B153" s="233"/>
      <c r="C153" s="234" t="s">
        <v>1585</v>
      </c>
      <c r="D153" s="154" t="s">
        <v>978</v>
      </c>
      <c r="E153" s="155" t="s">
        <v>3440</v>
      </c>
      <c r="F153" s="155" t="s">
        <v>3353</v>
      </c>
      <c r="G153" s="271"/>
      <c r="H153" s="272" t="s">
        <v>3140</v>
      </c>
      <c r="I153" s="229"/>
      <c r="J153" s="230"/>
      <c r="K153" s="231"/>
    </row>
    <row r="154" spans="1:11" ht="12.75">
      <c r="A154" s="222" t="s">
        <v>3585</v>
      </c>
      <c r="B154" s="223">
        <v>77</v>
      </c>
      <c r="C154" s="224" t="s">
        <v>2766</v>
      </c>
      <c r="D154" s="151" t="s">
        <v>3267</v>
      </c>
      <c r="E154" s="152" t="s">
        <v>3268</v>
      </c>
      <c r="F154" s="152" t="s">
        <v>3269</v>
      </c>
      <c r="G154" s="267"/>
      <c r="H154" s="268" t="s">
        <v>3270</v>
      </c>
      <c r="I154" s="229"/>
      <c r="J154" s="277"/>
      <c r="K154" s="231"/>
    </row>
    <row r="155" spans="1:11" ht="12.75">
      <c r="A155" s="232" t="s">
        <v>1869</v>
      </c>
      <c r="B155" s="233"/>
      <c r="C155" s="234" t="s">
        <v>1601</v>
      </c>
      <c r="D155" s="154" t="s">
        <v>3365</v>
      </c>
      <c r="E155" s="155" t="s">
        <v>3586</v>
      </c>
      <c r="F155" s="155" t="s">
        <v>3587</v>
      </c>
      <c r="G155" s="271"/>
      <c r="H155" s="272" t="s">
        <v>3271</v>
      </c>
      <c r="I155" s="229"/>
      <c r="J155" s="230"/>
      <c r="K155" s="231"/>
    </row>
    <row r="156" spans="1:11" ht="12.75">
      <c r="A156" s="222" t="s">
        <v>3588</v>
      </c>
      <c r="B156" s="223">
        <v>57</v>
      </c>
      <c r="C156" s="224" t="s">
        <v>2748</v>
      </c>
      <c r="D156" s="151" t="s">
        <v>3141</v>
      </c>
      <c r="E156" s="152" t="s">
        <v>3142</v>
      </c>
      <c r="F156" s="152" t="s">
        <v>3143</v>
      </c>
      <c r="G156" s="267"/>
      <c r="H156" s="268" t="s">
        <v>3144</v>
      </c>
      <c r="I156" s="229"/>
      <c r="J156" s="277"/>
      <c r="K156" s="231"/>
    </row>
    <row r="157" spans="1:11" ht="12.75">
      <c r="A157" s="232" t="s">
        <v>1583</v>
      </c>
      <c r="B157" s="233"/>
      <c r="C157" s="234" t="s">
        <v>1269</v>
      </c>
      <c r="D157" s="154" t="s">
        <v>3339</v>
      </c>
      <c r="E157" s="155" t="s">
        <v>979</v>
      </c>
      <c r="F157" s="155" t="s">
        <v>3445</v>
      </c>
      <c r="G157" s="271"/>
      <c r="H157" s="272" t="s">
        <v>3145</v>
      </c>
      <c r="I157" s="229"/>
      <c r="J157" s="230"/>
      <c r="K157" s="231"/>
    </row>
    <row r="158" spans="1:11" ht="12.75">
      <c r="A158" s="222" t="s">
        <v>3297</v>
      </c>
      <c r="B158" s="223">
        <v>61</v>
      </c>
      <c r="C158" s="224" t="s">
        <v>2751</v>
      </c>
      <c r="D158" s="151" t="s">
        <v>3146</v>
      </c>
      <c r="E158" s="152" t="s">
        <v>3147</v>
      </c>
      <c r="F158" s="152" t="s">
        <v>3115</v>
      </c>
      <c r="G158" s="267"/>
      <c r="H158" s="268" t="s">
        <v>3144</v>
      </c>
      <c r="I158" s="229"/>
      <c r="J158" s="277"/>
      <c r="K158" s="231"/>
    </row>
    <row r="159" spans="1:11" ht="12.75">
      <c r="A159" s="232" t="s">
        <v>1571</v>
      </c>
      <c r="B159" s="233"/>
      <c r="C159" s="234" t="s">
        <v>1834</v>
      </c>
      <c r="D159" s="154" t="s">
        <v>3378</v>
      </c>
      <c r="E159" s="155" t="s">
        <v>980</v>
      </c>
      <c r="F159" s="155" t="s">
        <v>3589</v>
      </c>
      <c r="G159" s="271"/>
      <c r="H159" s="272" t="s">
        <v>3145</v>
      </c>
      <c r="I159" s="229"/>
      <c r="J159" s="230"/>
      <c r="K159" s="231"/>
    </row>
    <row r="160" spans="1:11" ht="12.75">
      <c r="A160" s="222" t="s">
        <v>3366</v>
      </c>
      <c r="B160" s="223">
        <v>44</v>
      </c>
      <c r="C160" s="224" t="s">
        <v>2736</v>
      </c>
      <c r="D160" s="151" t="s">
        <v>3148</v>
      </c>
      <c r="E160" s="152" t="s">
        <v>3149</v>
      </c>
      <c r="F160" s="152" t="s">
        <v>3150</v>
      </c>
      <c r="G160" s="267"/>
      <c r="H160" s="268" t="s">
        <v>3151</v>
      </c>
      <c r="I160" s="229"/>
      <c r="J160" s="277"/>
      <c r="K160" s="231"/>
    </row>
    <row r="161" spans="1:11" ht="12.75">
      <c r="A161" s="232" t="s">
        <v>1571</v>
      </c>
      <c r="B161" s="233"/>
      <c r="C161" s="234" t="s">
        <v>1727</v>
      </c>
      <c r="D161" s="154" t="s">
        <v>981</v>
      </c>
      <c r="E161" s="155" t="s">
        <v>3273</v>
      </c>
      <c r="F161" s="155" t="s">
        <v>3153</v>
      </c>
      <c r="G161" s="271"/>
      <c r="H161" s="272" t="s">
        <v>3154</v>
      </c>
      <c r="I161" s="229"/>
      <c r="J161" s="230"/>
      <c r="K161" s="231"/>
    </row>
    <row r="162" spans="1:11" ht="12.75">
      <c r="A162" s="222" t="s">
        <v>3303</v>
      </c>
      <c r="B162" s="223">
        <v>90</v>
      </c>
      <c r="C162" s="224" t="s">
        <v>2779</v>
      </c>
      <c r="D162" s="151" t="s">
        <v>3280</v>
      </c>
      <c r="E162" s="152" t="s">
        <v>3358</v>
      </c>
      <c r="F162" s="152" t="s">
        <v>3143</v>
      </c>
      <c r="G162" s="267"/>
      <c r="H162" s="268" t="s">
        <v>3359</v>
      </c>
      <c r="I162" s="229"/>
      <c r="J162" s="277"/>
      <c r="K162" s="231"/>
    </row>
    <row r="163" spans="1:11" ht="12.75">
      <c r="A163" s="232" t="s">
        <v>1869</v>
      </c>
      <c r="B163" s="233"/>
      <c r="C163" s="234" t="s">
        <v>1711</v>
      </c>
      <c r="D163" s="154" t="s">
        <v>898</v>
      </c>
      <c r="E163" s="155" t="s">
        <v>899</v>
      </c>
      <c r="F163" s="155" t="s">
        <v>3487</v>
      </c>
      <c r="G163" s="271"/>
      <c r="H163" s="272" t="s">
        <v>3360</v>
      </c>
      <c r="I163" s="229"/>
      <c r="J163" s="230"/>
      <c r="K163" s="231"/>
    </row>
    <row r="164" spans="1:11" ht="12.75">
      <c r="A164" s="222" t="s">
        <v>3590</v>
      </c>
      <c r="B164" s="223">
        <v>104</v>
      </c>
      <c r="C164" s="224" t="s">
        <v>2793</v>
      </c>
      <c r="D164" s="151" t="s">
        <v>3146</v>
      </c>
      <c r="E164" s="152" t="s">
        <v>3268</v>
      </c>
      <c r="F164" s="152" t="s">
        <v>3361</v>
      </c>
      <c r="G164" s="267"/>
      <c r="H164" s="268" t="s">
        <v>3362</v>
      </c>
      <c r="I164" s="229"/>
      <c r="J164" s="277"/>
      <c r="K164" s="231"/>
    </row>
    <row r="165" spans="1:11" ht="12.75">
      <c r="A165" s="232" t="s">
        <v>1579</v>
      </c>
      <c r="B165" s="233"/>
      <c r="C165" s="234" t="s">
        <v>1385</v>
      </c>
      <c r="D165" s="154" t="s">
        <v>3475</v>
      </c>
      <c r="E165" s="155" t="s">
        <v>3434</v>
      </c>
      <c r="F165" s="155" t="s">
        <v>3499</v>
      </c>
      <c r="G165" s="271"/>
      <c r="H165" s="272" t="s">
        <v>3364</v>
      </c>
      <c r="I165" s="229"/>
      <c r="J165" s="230"/>
      <c r="K165" s="231"/>
    </row>
    <row r="166" spans="1:11" ht="12.75">
      <c r="A166" s="222" t="s">
        <v>3591</v>
      </c>
      <c r="B166" s="223">
        <v>86</v>
      </c>
      <c r="C166" s="224" t="s">
        <v>2775</v>
      </c>
      <c r="D166" s="151" t="s">
        <v>3275</v>
      </c>
      <c r="E166" s="152" t="s">
        <v>3162</v>
      </c>
      <c r="F166" s="152" t="s">
        <v>3276</v>
      </c>
      <c r="G166" s="267"/>
      <c r="H166" s="268" t="s">
        <v>3277</v>
      </c>
      <c r="I166" s="229"/>
      <c r="J166" s="277"/>
      <c r="K166" s="231"/>
    </row>
    <row r="167" spans="1:11" ht="12.75">
      <c r="A167" s="232" t="s">
        <v>1583</v>
      </c>
      <c r="B167" s="233"/>
      <c r="C167" s="234" t="s">
        <v>1582</v>
      </c>
      <c r="D167" s="154" t="s">
        <v>3385</v>
      </c>
      <c r="E167" s="155" t="s">
        <v>3289</v>
      </c>
      <c r="F167" s="155" t="s">
        <v>3457</v>
      </c>
      <c r="G167" s="271"/>
      <c r="H167" s="272" t="s">
        <v>3278</v>
      </c>
      <c r="I167" s="229"/>
      <c r="J167" s="230"/>
      <c r="K167" s="231"/>
    </row>
    <row r="168" spans="1:11" ht="12.75">
      <c r="A168" s="222" t="s">
        <v>3310</v>
      </c>
      <c r="B168" s="223">
        <v>117</v>
      </c>
      <c r="C168" s="224" t="s">
        <v>2806</v>
      </c>
      <c r="D168" s="151" t="s">
        <v>3476</v>
      </c>
      <c r="E168" s="152" t="s">
        <v>3477</v>
      </c>
      <c r="F168" s="152" t="s">
        <v>3478</v>
      </c>
      <c r="G168" s="267"/>
      <c r="H168" s="268" t="s">
        <v>3479</v>
      </c>
      <c r="I168" s="229"/>
      <c r="J168" s="277"/>
      <c r="K168" s="231"/>
    </row>
    <row r="169" spans="1:11" ht="12.75">
      <c r="A169" s="232" t="s">
        <v>1579</v>
      </c>
      <c r="B169" s="233"/>
      <c r="C169" s="234" t="s">
        <v>1704</v>
      </c>
      <c r="D169" s="154" t="s">
        <v>3447</v>
      </c>
      <c r="E169" s="155" t="s">
        <v>3086</v>
      </c>
      <c r="F169" s="155" t="s">
        <v>730</v>
      </c>
      <c r="G169" s="271"/>
      <c r="H169" s="272" t="s">
        <v>3480</v>
      </c>
      <c r="I169" s="229"/>
      <c r="J169" s="230"/>
      <c r="K169" s="231"/>
    </row>
    <row r="170" spans="1:11" ht="12.75">
      <c r="A170" s="222" t="s">
        <v>731</v>
      </c>
      <c r="B170" s="223">
        <v>112</v>
      </c>
      <c r="C170" s="224" t="s">
        <v>2801</v>
      </c>
      <c r="D170" s="151" t="s">
        <v>3435</v>
      </c>
      <c r="E170" s="152" t="s">
        <v>2072</v>
      </c>
      <c r="F170" s="152" t="s">
        <v>3436</v>
      </c>
      <c r="G170" s="267"/>
      <c r="H170" s="268" t="s">
        <v>3437</v>
      </c>
      <c r="I170" s="229"/>
      <c r="J170" s="277"/>
      <c r="K170" s="231"/>
    </row>
    <row r="171" spans="1:11" ht="12.75">
      <c r="A171" s="232" t="s">
        <v>1590</v>
      </c>
      <c r="B171" s="233"/>
      <c r="C171" s="234" t="s">
        <v>1364</v>
      </c>
      <c r="D171" s="154" t="s">
        <v>896</v>
      </c>
      <c r="E171" s="155" t="s">
        <v>3387</v>
      </c>
      <c r="F171" s="155" t="s">
        <v>3519</v>
      </c>
      <c r="G171" s="271"/>
      <c r="H171" s="272" t="s">
        <v>3438</v>
      </c>
      <c r="I171" s="229"/>
      <c r="J171" s="230"/>
      <c r="K171" s="231"/>
    </row>
    <row r="172" spans="1:11" ht="12.75">
      <c r="A172" s="222" t="s">
        <v>732</v>
      </c>
      <c r="B172" s="223">
        <v>66</v>
      </c>
      <c r="C172" s="224" t="s">
        <v>2756</v>
      </c>
      <c r="D172" s="151" t="s">
        <v>3155</v>
      </c>
      <c r="E172" s="152" t="s">
        <v>3156</v>
      </c>
      <c r="F172" s="152" t="s">
        <v>3157</v>
      </c>
      <c r="G172" s="267"/>
      <c r="H172" s="268" t="s">
        <v>3158</v>
      </c>
      <c r="I172" s="229"/>
      <c r="J172" s="277"/>
      <c r="K172" s="231"/>
    </row>
    <row r="173" spans="1:11" ht="12.75">
      <c r="A173" s="232" t="s">
        <v>1590</v>
      </c>
      <c r="B173" s="233"/>
      <c r="C173" s="234" t="s">
        <v>1286</v>
      </c>
      <c r="D173" s="154" t="s">
        <v>982</v>
      </c>
      <c r="E173" s="155" t="s">
        <v>3408</v>
      </c>
      <c r="F173" s="155" t="s">
        <v>3227</v>
      </c>
      <c r="G173" s="271"/>
      <c r="H173" s="272" t="s">
        <v>3160</v>
      </c>
      <c r="I173" s="229"/>
      <c r="J173" s="230"/>
      <c r="K173" s="231"/>
    </row>
    <row r="174" spans="1:11" ht="12.75">
      <c r="A174" s="222" t="s">
        <v>733</v>
      </c>
      <c r="B174" s="223">
        <v>88</v>
      </c>
      <c r="C174" s="224" t="s">
        <v>2777</v>
      </c>
      <c r="D174" s="151" t="s">
        <v>3280</v>
      </c>
      <c r="E174" s="152" t="s">
        <v>3281</v>
      </c>
      <c r="F174" s="152" t="s">
        <v>3263</v>
      </c>
      <c r="G174" s="267"/>
      <c r="H174" s="268" t="s">
        <v>3282</v>
      </c>
      <c r="I174" s="229"/>
      <c r="J174" s="277"/>
      <c r="K174" s="231"/>
    </row>
    <row r="175" spans="1:11" ht="12.75">
      <c r="A175" s="232" t="s">
        <v>1625</v>
      </c>
      <c r="B175" s="233"/>
      <c r="C175" s="234" t="s">
        <v>1633</v>
      </c>
      <c r="D175" s="154" t="s">
        <v>983</v>
      </c>
      <c r="E175" s="155" t="s">
        <v>984</v>
      </c>
      <c r="F175" s="155" t="s">
        <v>3576</v>
      </c>
      <c r="G175" s="271"/>
      <c r="H175" s="272" t="s">
        <v>3283</v>
      </c>
      <c r="I175" s="229"/>
      <c r="J175" s="230"/>
      <c r="K175" s="231"/>
    </row>
    <row r="176" spans="1:11" ht="12.75">
      <c r="A176" s="222" t="s">
        <v>3379</v>
      </c>
      <c r="B176" s="223">
        <v>87</v>
      </c>
      <c r="C176" s="224" t="s">
        <v>2776</v>
      </c>
      <c r="D176" s="151" t="s">
        <v>3284</v>
      </c>
      <c r="E176" s="152" t="s">
        <v>3285</v>
      </c>
      <c r="F176" s="152" t="s">
        <v>3286</v>
      </c>
      <c r="G176" s="267"/>
      <c r="H176" s="268" t="s">
        <v>3287</v>
      </c>
      <c r="I176" s="229"/>
      <c r="J176" s="277"/>
      <c r="K176" s="231"/>
    </row>
    <row r="177" spans="1:11" ht="12.75">
      <c r="A177" s="232" t="s">
        <v>1579</v>
      </c>
      <c r="B177" s="233"/>
      <c r="C177" s="234" t="s">
        <v>1582</v>
      </c>
      <c r="D177" s="154" t="s">
        <v>3468</v>
      </c>
      <c r="E177" s="155" t="s">
        <v>3552</v>
      </c>
      <c r="F177" s="155" t="s">
        <v>3236</v>
      </c>
      <c r="G177" s="271"/>
      <c r="H177" s="272" t="s">
        <v>3288</v>
      </c>
      <c r="I177" s="229"/>
      <c r="J177" s="230"/>
      <c r="K177" s="231"/>
    </row>
    <row r="178" spans="1:11" ht="12.75">
      <c r="A178" s="222" t="s">
        <v>734</v>
      </c>
      <c r="B178" s="223">
        <v>80</v>
      </c>
      <c r="C178" s="224" t="s">
        <v>2769</v>
      </c>
      <c r="D178" s="151" t="s">
        <v>3293</v>
      </c>
      <c r="E178" s="152" t="s">
        <v>2700</v>
      </c>
      <c r="F178" s="152" t="s">
        <v>3294</v>
      </c>
      <c r="G178" s="267"/>
      <c r="H178" s="268" t="s">
        <v>3549</v>
      </c>
      <c r="I178" s="229"/>
      <c r="J178" s="277"/>
      <c r="K178" s="231"/>
    </row>
    <row r="179" spans="1:11" ht="12.75">
      <c r="A179" s="232" t="s">
        <v>1559</v>
      </c>
      <c r="B179" s="233"/>
      <c r="C179" s="234" t="s">
        <v>1727</v>
      </c>
      <c r="D179" s="154" t="s">
        <v>3356</v>
      </c>
      <c r="E179" s="155" t="s">
        <v>985</v>
      </c>
      <c r="F179" s="155" t="s">
        <v>3181</v>
      </c>
      <c r="G179" s="271"/>
      <c r="H179" s="272" t="s">
        <v>3550</v>
      </c>
      <c r="I179" s="229"/>
      <c r="J179" s="230"/>
      <c r="K179" s="231"/>
    </row>
    <row r="180" spans="1:11" ht="12.75">
      <c r="A180" s="222" t="s">
        <v>735</v>
      </c>
      <c r="B180" s="223">
        <v>98</v>
      </c>
      <c r="C180" s="224" t="s">
        <v>2787</v>
      </c>
      <c r="D180" s="151" t="s">
        <v>3368</v>
      </c>
      <c r="E180" s="152" t="s">
        <v>3369</v>
      </c>
      <c r="F180" s="152" t="s">
        <v>3126</v>
      </c>
      <c r="G180" s="267"/>
      <c r="H180" s="268" t="s">
        <v>3370</v>
      </c>
      <c r="I180" s="229"/>
      <c r="J180" s="277"/>
      <c r="K180" s="231"/>
    </row>
    <row r="181" spans="1:11" ht="12.75">
      <c r="A181" s="232" t="s">
        <v>1625</v>
      </c>
      <c r="B181" s="233"/>
      <c r="C181" s="234" t="s">
        <v>1598</v>
      </c>
      <c r="D181" s="154" t="s">
        <v>986</v>
      </c>
      <c r="E181" s="155" t="s">
        <v>3505</v>
      </c>
      <c r="F181" s="155" t="s">
        <v>3371</v>
      </c>
      <c r="G181" s="271"/>
      <c r="H181" s="272" t="s">
        <v>3372</v>
      </c>
      <c r="I181" s="229"/>
      <c r="J181" s="230"/>
      <c r="K181" s="231"/>
    </row>
    <row r="182" spans="1:11" ht="12.75">
      <c r="A182" s="222" t="s">
        <v>3388</v>
      </c>
      <c r="B182" s="223">
        <v>123</v>
      </c>
      <c r="C182" s="224" t="s">
        <v>2811</v>
      </c>
      <c r="D182" s="151" t="s">
        <v>3481</v>
      </c>
      <c r="E182" s="152" t="s">
        <v>3482</v>
      </c>
      <c r="F182" s="152" t="s">
        <v>3483</v>
      </c>
      <c r="G182" s="267"/>
      <c r="H182" s="268" t="s">
        <v>3484</v>
      </c>
      <c r="I182" s="229"/>
      <c r="J182" s="277"/>
      <c r="K182" s="231"/>
    </row>
    <row r="183" spans="1:11" ht="12.75">
      <c r="A183" s="232" t="s">
        <v>1579</v>
      </c>
      <c r="B183" s="233"/>
      <c r="C183" s="234" t="s">
        <v>1582</v>
      </c>
      <c r="D183" s="154" t="s">
        <v>776</v>
      </c>
      <c r="E183" s="155" t="s">
        <v>3191</v>
      </c>
      <c r="F183" s="155" t="s">
        <v>3242</v>
      </c>
      <c r="G183" s="271"/>
      <c r="H183" s="272" t="s">
        <v>3486</v>
      </c>
      <c r="I183" s="229"/>
      <c r="J183" s="230"/>
      <c r="K183" s="231"/>
    </row>
    <row r="184" spans="1:11" ht="12.75">
      <c r="A184" s="222" t="s">
        <v>736</v>
      </c>
      <c r="B184" s="223">
        <v>53</v>
      </c>
      <c r="C184" s="224" t="s">
        <v>2745</v>
      </c>
      <c r="D184" s="151" t="s">
        <v>3161</v>
      </c>
      <c r="E184" s="152" t="s">
        <v>3162</v>
      </c>
      <c r="F184" s="152" t="s">
        <v>3163</v>
      </c>
      <c r="G184" s="267"/>
      <c r="H184" s="268" t="s">
        <v>3164</v>
      </c>
      <c r="I184" s="229"/>
      <c r="J184" s="277"/>
      <c r="K184" s="231"/>
    </row>
    <row r="185" spans="1:11" ht="12.75">
      <c r="A185" s="232" t="s">
        <v>1583</v>
      </c>
      <c r="B185" s="233"/>
      <c r="C185" s="234" t="s">
        <v>1257</v>
      </c>
      <c r="D185" s="154" t="s">
        <v>987</v>
      </c>
      <c r="E185" s="155" t="s">
        <v>3289</v>
      </c>
      <c r="F185" s="155" t="s">
        <v>737</v>
      </c>
      <c r="G185" s="271"/>
      <c r="H185" s="272" t="s">
        <v>3165</v>
      </c>
      <c r="I185" s="229"/>
      <c r="J185" s="230"/>
      <c r="K185" s="231"/>
    </row>
    <row r="186" spans="1:11" ht="12.75">
      <c r="A186" s="222" t="s">
        <v>738</v>
      </c>
      <c r="B186" s="223">
        <v>94</v>
      </c>
      <c r="C186" s="224" t="s">
        <v>2783</v>
      </c>
      <c r="D186" s="151" t="s">
        <v>3373</v>
      </c>
      <c r="E186" s="152" t="s">
        <v>3374</v>
      </c>
      <c r="F186" s="152" t="s">
        <v>3286</v>
      </c>
      <c r="G186" s="267"/>
      <c r="H186" s="268" t="s">
        <v>3375</v>
      </c>
      <c r="I186" s="229"/>
      <c r="J186" s="277"/>
      <c r="K186" s="231"/>
    </row>
    <row r="187" spans="1:11" ht="12.75">
      <c r="A187" s="232" t="s">
        <v>1579</v>
      </c>
      <c r="B187" s="233"/>
      <c r="C187" s="234" t="s">
        <v>1582</v>
      </c>
      <c r="D187" s="154" t="s">
        <v>988</v>
      </c>
      <c r="E187" s="155" t="s">
        <v>3363</v>
      </c>
      <c r="F187" s="155" t="s">
        <v>3236</v>
      </c>
      <c r="G187" s="271"/>
      <c r="H187" s="272" t="s">
        <v>3376</v>
      </c>
      <c r="I187" s="229"/>
      <c r="J187" s="230"/>
      <c r="K187" s="231"/>
    </row>
    <row r="188" spans="1:11" ht="12.75">
      <c r="A188" s="222" t="s">
        <v>739</v>
      </c>
      <c r="B188" s="223">
        <v>58</v>
      </c>
      <c r="C188" s="224" t="s">
        <v>2749</v>
      </c>
      <c r="D188" s="151" t="s">
        <v>3166</v>
      </c>
      <c r="E188" s="152" t="s">
        <v>3167</v>
      </c>
      <c r="F188" s="152" t="s">
        <v>3168</v>
      </c>
      <c r="G188" s="267"/>
      <c r="H188" s="268" t="s">
        <v>3169</v>
      </c>
      <c r="I188" s="229"/>
      <c r="J188" s="277"/>
      <c r="K188" s="231"/>
    </row>
    <row r="189" spans="1:11" ht="12.75">
      <c r="A189" s="232" t="s">
        <v>1571</v>
      </c>
      <c r="B189" s="233"/>
      <c r="C189" s="234" t="s">
        <v>1576</v>
      </c>
      <c r="D189" s="154" t="s">
        <v>989</v>
      </c>
      <c r="E189" s="155" t="s">
        <v>3394</v>
      </c>
      <c r="F189" s="155" t="s">
        <v>740</v>
      </c>
      <c r="G189" s="271"/>
      <c r="H189" s="272" t="s">
        <v>3170</v>
      </c>
      <c r="I189" s="229"/>
      <c r="J189" s="230"/>
      <c r="K189" s="231"/>
    </row>
    <row r="190" spans="1:11" ht="12.75">
      <c r="A190" s="222" t="s">
        <v>741</v>
      </c>
      <c r="B190" s="223">
        <v>63</v>
      </c>
      <c r="C190" s="224" t="s">
        <v>2753</v>
      </c>
      <c r="D190" s="151" t="s">
        <v>3171</v>
      </c>
      <c r="E190" s="152" t="s">
        <v>2119</v>
      </c>
      <c r="F190" s="152" t="s">
        <v>3172</v>
      </c>
      <c r="G190" s="267"/>
      <c r="H190" s="268" t="s">
        <v>3173</v>
      </c>
      <c r="I190" s="229"/>
      <c r="J190" s="277"/>
      <c r="K190" s="231"/>
    </row>
    <row r="191" spans="1:11" ht="12.75">
      <c r="A191" s="232" t="s">
        <v>1625</v>
      </c>
      <c r="B191" s="233"/>
      <c r="C191" s="234" t="s">
        <v>1281</v>
      </c>
      <c r="D191" s="154" t="s">
        <v>3340</v>
      </c>
      <c r="E191" s="155" t="s">
        <v>3508</v>
      </c>
      <c r="F191" s="155" t="s">
        <v>3505</v>
      </c>
      <c r="G191" s="271"/>
      <c r="H191" s="272" t="s">
        <v>3174</v>
      </c>
      <c r="I191" s="229"/>
      <c r="J191" s="230"/>
      <c r="K191" s="231"/>
    </row>
    <row r="192" spans="1:11" ht="12.75">
      <c r="A192" s="222" t="s">
        <v>3489</v>
      </c>
      <c r="B192" s="223">
        <v>67</v>
      </c>
      <c r="C192" s="224" t="s">
        <v>2757</v>
      </c>
      <c r="D192" s="151" t="s">
        <v>3175</v>
      </c>
      <c r="E192" s="152" t="s">
        <v>3176</v>
      </c>
      <c r="F192" s="152" t="s">
        <v>3177</v>
      </c>
      <c r="G192" s="267"/>
      <c r="H192" s="268" t="s">
        <v>3178</v>
      </c>
      <c r="I192" s="229"/>
      <c r="J192" s="277"/>
      <c r="K192" s="231"/>
    </row>
    <row r="193" spans="1:11" ht="12.75">
      <c r="A193" s="232" t="s">
        <v>1579</v>
      </c>
      <c r="B193" s="233"/>
      <c r="C193" s="234" t="s">
        <v>1636</v>
      </c>
      <c r="D193" s="154" t="s">
        <v>3496</v>
      </c>
      <c r="E193" s="155" t="s">
        <v>750</v>
      </c>
      <c r="F193" s="155" t="s">
        <v>743</v>
      </c>
      <c r="G193" s="271"/>
      <c r="H193" s="272" t="s">
        <v>3179</v>
      </c>
      <c r="I193" s="229"/>
      <c r="J193" s="230"/>
      <c r="K193" s="231"/>
    </row>
    <row r="194" spans="1:11" ht="12.75">
      <c r="A194" s="222" t="s">
        <v>3490</v>
      </c>
      <c r="B194" s="223">
        <v>84</v>
      </c>
      <c r="C194" s="224" t="s">
        <v>2773</v>
      </c>
      <c r="D194" s="151" t="s">
        <v>3298</v>
      </c>
      <c r="E194" s="152" t="s">
        <v>3299</v>
      </c>
      <c r="F194" s="152" t="s">
        <v>3300</v>
      </c>
      <c r="G194" s="267"/>
      <c r="H194" s="268" t="s">
        <v>3301</v>
      </c>
      <c r="I194" s="229"/>
      <c r="J194" s="277"/>
      <c r="K194" s="231"/>
    </row>
    <row r="195" spans="1:11" ht="12.75">
      <c r="A195" s="232" t="s">
        <v>1579</v>
      </c>
      <c r="B195" s="233"/>
      <c r="C195" s="234" t="s">
        <v>1641</v>
      </c>
      <c r="D195" s="154" t="s">
        <v>3485</v>
      </c>
      <c r="E195" s="155" t="s">
        <v>3554</v>
      </c>
      <c r="F195" s="155" t="s">
        <v>744</v>
      </c>
      <c r="G195" s="271"/>
      <c r="H195" s="272" t="s">
        <v>3302</v>
      </c>
      <c r="I195" s="229"/>
      <c r="J195" s="230"/>
      <c r="K195" s="231"/>
    </row>
    <row r="196" spans="1:11" ht="12.75">
      <c r="A196" s="222" t="s">
        <v>745</v>
      </c>
      <c r="B196" s="223">
        <v>133</v>
      </c>
      <c r="C196" s="224" t="s">
        <v>2821</v>
      </c>
      <c r="D196" s="151" t="s">
        <v>746</v>
      </c>
      <c r="E196" s="152" t="s">
        <v>747</v>
      </c>
      <c r="F196" s="152" t="s">
        <v>748</v>
      </c>
      <c r="G196" s="267"/>
      <c r="H196" s="268" t="s">
        <v>749</v>
      </c>
      <c r="I196" s="229"/>
      <c r="J196" s="277"/>
      <c r="K196" s="231"/>
    </row>
    <row r="197" spans="1:11" ht="12.75">
      <c r="A197" s="232" t="s">
        <v>1579</v>
      </c>
      <c r="B197" s="233"/>
      <c r="C197" s="234" t="s">
        <v>1467</v>
      </c>
      <c r="D197" s="154" t="s">
        <v>990</v>
      </c>
      <c r="E197" s="155" t="s">
        <v>3496</v>
      </c>
      <c r="F197" s="155" t="s">
        <v>751</v>
      </c>
      <c r="G197" s="271"/>
      <c r="H197" s="272" t="s">
        <v>752</v>
      </c>
      <c r="I197" s="229"/>
      <c r="J197" s="230"/>
      <c r="K197" s="231"/>
    </row>
    <row r="198" spans="1:11" ht="12.75">
      <c r="A198" s="222" t="s">
        <v>753</v>
      </c>
      <c r="B198" s="223">
        <v>129</v>
      </c>
      <c r="C198" s="224" t="s">
        <v>2817</v>
      </c>
      <c r="D198" s="151" t="s">
        <v>754</v>
      </c>
      <c r="E198" s="152" t="s">
        <v>755</v>
      </c>
      <c r="F198" s="152" t="s">
        <v>3172</v>
      </c>
      <c r="G198" s="267"/>
      <c r="H198" s="268" t="s">
        <v>756</v>
      </c>
      <c r="I198" s="229"/>
      <c r="J198" s="277"/>
      <c r="K198" s="231"/>
    </row>
    <row r="199" spans="1:11" ht="12.75">
      <c r="A199" s="232" t="s">
        <v>1625</v>
      </c>
      <c r="B199" s="233"/>
      <c r="C199" s="234" t="s">
        <v>1633</v>
      </c>
      <c r="D199" s="154" t="s">
        <v>768</v>
      </c>
      <c r="E199" s="155" t="s">
        <v>991</v>
      </c>
      <c r="F199" s="155" t="s">
        <v>3505</v>
      </c>
      <c r="G199" s="271"/>
      <c r="H199" s="272" t="s">
        <v>757</v>
      </c>
      <c r="I199" s="229"/>
      <c r="J199" s="230"/>
      <c r="K199" s="231"/>
    </row>
    <row r="200" spans="1:11" ht="12.75">
      <c r="A200" s="222" t="s">
        <v>758</v>
      </c>
      <c r="B200" s="223">
        <v>118</v>
      </c>
      <c r="C200" s="224" t="s">
        <v>2807</v>
      </c>
      <c r="D200" s="151" t="s">
        <v>3491</v>
      </c>
      <c r="E200" s="152" t="s">
        <v>3492</v>
      </c>
      <c r="F200" s="152" t="s">
        <v>3493</v>
      </c>
      <c r="G200" s="267"/>
      <c r="H200" s="268" t="s">
        <v>3494</v>
      </c>
      <c r="I200" s="229"/>
      <c r="J200" s="277"/>
      <c r="K200" s="231"/>
    </row>
    <row r="201" spans="1:11" ht="12.75">
      <c r="A201" s="232" t="s">
        <v>1579</v>
      </c>
      <c r="B201" s="233"/>
      <c r="C201" s="234" t="s">
        <v>1793</v>
      </c>
      <c r="D201" s="154" t="s">
        <v>3488</v>
      </c>
      <c r="E201" s="155" t="s">
        <v>992</v>
      </c>
      <c r="F201" s="155" t="s">
        <v>759</v>
      </c>
      <c r="G201" s="271"/>
      <c r="H201" s="272" t="s">
        <v>3495</v>
      </c>
      <c r="I201" s="229"/>
      <c r="J201" s="230"/>
      <c r="K201" s="231"/>
    </row>
    <row r="202" spans="1:11" ht="12.75">
      <c r="A202" s="222" t="s">
        <v>3452</v>
      </c>
      <c r="B202" s="223">
        <v>103</v>
      </c>
      <c r="C202" s="224" t="s">
        <v>2792</v>
      </c>
      <c r="D202" s="151" t="s">
        <v>3381</v>
      </c>
      <c r="E202" s="152" t="s">
        <v>3382</v>
      </c>
      <c r="F202" s="152" t="s">
        <v>3383</v>
      </c>
      <c r="G202" s="267"/>
      <c r="H202" s="268" t="s">
        <v>3384</v>
      </c>
      <c r="I202" s="229"/>
      <c r="J202" s="277"/>
      <c r="K202" s="231"/>
    </row>
    <row r="203" spans="1:11" ht="12.75">
      <c r="A203" s="232" t="s">
        <v>1583</v>
      </c>
      <c r="B203" s="233"/>
      <c r="C203" s="234" t="s">
        <v>1585</v>
      </c>
      <c r="D203" s="154" t="s">
        <v>3551</v>
      </c>
      <c r="E203" s="155" t="s">
        <v>3506</v>
      </c>
      <c r="F203" s="155" t="s">
        <v>760</v>
      </c>
      <c r="G203" s="271"/>
      <c r="H203" s="272" t="s">
        <v>3386</v>
      </c>
      <c r="I203" s="229"/>
      <c r="J203" s="230"/>
      <c r="K203" s="231"/>
    </row>
    <row r="204" spans="1:11" ht="12.75">
      <c r="A204" s="222" t="s">
        <v>761</v>
      </c>
      <c r="B204" s="223">
        <v>19</v>
      </c>
      <c r="C204" s="224" t="s">
        <v>2712</v>
      </c>
      <c r="D204" s="151" t="s">
        <v>2929</v>
      </c>
      <c r="E204" s="152" t="s">
        <v>2930</v>
      </c>
      <c r="F204" s="152" t="s">
        <v>2931</v>
      </c>
      <c r="G204" s="267"/>
      <c r="H204" s="268" t="s">
        <v>2932</v>
      </c>
      <c r="I204" s="229"/>
      <c r="J204" s="277"/>
      <c r="K204" s="231"/>
    </row>
    <row r="205" spans="1:11" ht="12.75">
      <c r="A205" s="232" t="s">
        <v>1590</v>
      </c>
      <c r="B205" s="233"/>
      <c r="C205" s="234" t="s">
        <v>1595</v>
      </c>
      <c r="D205" s="154" t="s">
        <v>900</v>
      </c>
      <c r="E205" s="155" t="s">
        <v>993</v>
      </c>
      <c r="F205" s="155" t="s">
        <v>3380</v>
      </c>
      <c r="G205" s="271"/>
      <c r="H205" s="272" t="s">
        <v>2933</v>
      </c>
      <c r="I205" s="229"/>
      <c r="J205" s="230"/>
      <c r="K205" s="231"/>
    </row>
    <row r="206" spans="1:11" ht="12.75">
      <c r="A206" s="222" t="s">
        <v>762</v>
      </c>
      <c r="B206" s="223">
        <v>119</v>
      </c>
      <c r="C206" s="224" t="s">
        <v>2261</v>
      </c>
      <c r="D206" s="151" t="s">
        <v>3497</v>
      </c>
      <c r="E206" s="152" t="s">
        <v>3285</v>
      </c>
      <c r="F206" s="152" t="s">
        <v>2931</v>
      </c>
      <c r="G206" s="267"/>
      <c r="H206" s="268" t="s">
        <v>3498</v>
      </c>
      <c r="I206" s="229"/>
      <c r="J206" s="277"/>
      <c r="K206" s="231"/>
    </row>
    <row r="207" spans="1:11" ht="12.75">
      <c r="A207" s="232" t="s">
        <v>1579</v>
      </c>
      <c r="B207" s="233"/>
      <c r="C207" s="234" t="s">
        <v>1425</v>
      </c>
      <c r="D207" s="154" t="s">
        <v>994</v>
      </c>
      <c r="E207" s="155" t="s">
        <v>3552</v>
      </c>
      <c r="F207" s="155" t="s">
        <v>763</v>
      </c>
      <c r="G207" s="271"/>
      <c r="H207" s="272" t="s">
        <v>3500</v>
      </c>
      <c r="I207" s="229"/>
      <c r="J207" s="230"/>
      <c r="K207" s="231"/>
    </row>
    <row r="208" spans="1:11" ht="12.75">
      <c r="A208" s="222" t="s">
        <v>3504</v>
      </c>
      <c r="B208" s="223">
        <v>106</v>
      </c>
      <c r="C208" s="224" t="s">
        <v>2794</v>
      </c>
      <c r="D208" s="151" t="s">
        <v>3442</v>
      </c>
      <c r="E208" s="152" t="s">
        <v>3443</v>
      </c>
      <c r="F208" s="152" t="s">
        <v>3190</v>
      </c>
      <c r="G208" s="267"/>
      <c r="H208" s="268" t="s">
        <v>3444</v>
      </c>
      <c r="I208" s="229"/>
      <c r="J208" s="277"/>
      <c r="K208" s="231"/>
    </row>
    <row r="209" spans="1:11" ht="12.75">
      <c r="A209" s="232" t="s">
        <v>1625</v>
      </c>
      <c r="B209" s="233"/>
      <c r="C209" s="234" t="s">
        <v>1394</v>
      </c>
      <c r="D209" s="154" t="s">
        <v>995</v>
      </c>
      <c r="E209" s="155" t="s">
        <v>996</v>
      </c>
      <c r="F209" s="155" t="s">
        <v>764</v>
      </c>
      <c r="G209" s="271"/>
      <c r="H209" s="272" t="s">
        <v>3446</v>
      </c>
      <c r="I209" s="229"/>
      <c r="J209" s="230"/>
      <c r="K209" s="231"/>
    </row>
    <row r="210" spans="1:11" ht="12.75">
      <c r="A210" s="222" t="s">
        <v>765</v>
      </c>
      <c r="B210" s="223">
        <v>93</v>
      </c>
      <c r="C210" s="224" t="s">
        <v>2782</v>
      </c>
      <c r="D210" s="151" t="s">
        <v>3389</v>
      </c>
      <c r="E210" s="152" t="s">
        <v>3390</v>
      </c>
      <c r="F210" s="152" t="s">
        <v>2931</v>
      </c>
      <c r="G210" s="267"/>
      <c r="H210" s="268" t="s">
        <v>3391</v>
      </c>
      <c r="I210" s="229"/>
      <c r="J210" s="277"/>
      <c r="K210" s="231"/>
    </row>
    <row r="211" spans="1:11" ht="12.75">
      <c r="A211" s="232" t="s">
        <v>1590</v>
      </c>
      <c r="B211" s="233"/>
      <c r="C211" s="234" t="s">
        <v>1595</v>
      </c>
      <c r="D211" s="154" t="s">
        <v>997</v>
      </c>
      <c r="E211" s="155" t="s">
        <v>998</v>
      </c>
      <c r="F211" s="155" t="s">
        <v>3380</v>
      </c>
      <c r="G211" s="271"/>
      <c r="H211" s="272" t="s">
        <v>3392</v>
      </c>
      <c r="I211" s="229"/>
      <c r="J211" s="230"/>
      <c r="K211" s="231"/>
    </row>
    <row r="212" spans="1:11" ht="12.75">
      <c r="A212" s="222" t="s">
        <v>766</v>
      </c>
      <c r="B212" s="223">
        <v>110</v>
      </c>
      <c r="C212" s="224" t="s">
        <v>2799</v>
      </c>
      <c r="D212" s="151" t="s">
        <v>3449</v>
      </c>
      <c r="E212" s="152" t="s">
        <v>3450</v>
      </c>
      <c r="F212" s="152" t="s">
        <v>3451</v>
      </c>
      <c r="G212" s="267"/>
      <c r="H212" s="268" t="s">
        <v>3307</v>
      </c>
      <c r="I212" s="229"/>
      <c r="J212" s="277"/>
      <c r="K212" s="231"/>
    </row>
    <row r="213" spans="1:11" ht="12.75">
      <c r="A213" s="232" t="s">
        <v>1625</v>
      </c>
      <c r="B213" s="233"/>
      <c r="C213" s="234" t="s">
        <v>1638</v>
      </c>
      <c r="D213" s="154" t="s">
        <v>999</v>
      </c>
      <c r="E213" s="155" t="s">
        <v>1000</v>
      </c>
      <c r="F213" s="155" t="s">
        <v>767</v>
      </c>
      <c r="G213" s="271"/>
      <c r="H213" s="272" t="s">
        <v>3308</v>
      </c>
      <c r="I213" s="229"/>
      <c r="J213" s="230"/>
      <c r="K213" s="231"/>
    </row>
    <row r="214" spans="1:11" ht="12.75">
      <c r="A214" s="222" t="s">
        <v>3507</v>
      </c>
      <c r="B214" s="223">
        <v>85</v>
      </c>
      <c r="C214" s="224" t="s">
        <v>2774</v>
      </c>
      <c r="D214" s="151" t="s">
        <v>3304</v>
      </c>
      <c r="E214" s="152" t="s">
        <v>3305</v>
      </c>
      <c r="F214" s="152" t="s">
        <v>3306</v>
      </c>
      <c r="G214" s="267"/>
      <c r="H214" s="268" t="s">
        <v>3307</v>
      </c>
      <c r="I214" s="229"/>
      <c r="J214" s="277"/>
      <c r="K214" s="231"/>
    </row>
    <row r="215" spans="1:11" ht="12.75">
      <c r="A215" s="232" t="s">
        <v>1869</v>
      </c>
      <c r="B215" s="233"/>
      <c r="C215" s="234" t="s">
        <v>1601</v>
      </c>
      <c r="D215" s="154" t="s">
        <v>1001</v>
      </c>
      <c r="E215" s="155" t="s">
        <v>3553</v>
      </c>
      <c r="F215" s="155" t="s">
        <v>768</v>
      </c>
      <c r="G215" s="271"/>
      <c r="H215" s="272" t="s">
        <v>3308</v>
      </c>
      <c r="I215" s="229"/>
      <c r="J215" s="230"/>
      <c r="K215" s="231"/>
    </row>
    <row r="216" spans="1:11" ht="12.75">
      <c r="A216" s="222" t="s">
        <v>3509</v>
      </c>
      <c r="B216" s="223">
        <v>70</v>
      </c>
      <c r="C216" s="224" t="s">
        <v>2760</v>
      </c>
      <c r="D216" s="151" t="s">
        <v>3237</v>
      </c>
      <c r="E216" s="152" t="s">
        <v>3238</v>
      </c>
      <c r="F216" s="152" t="s">
        <v>3239</v>
      </c>
      <c r="G216" s="267"/>
      <c r="H216" s="268" t="s">
        <v>3240</v>
      </c>
      <c r="I216" s="229"/>
      <c r="J216" s="277"/>
      <c r="K216" s="231"/>
    </row>
    <row r="217" spans="1:11" ht="12.75">
      <c r="A217" s="232" t="s">
        <v>1583</v>
      </c>
      <c r="B217" s="233"/>
      <c r="C217" s="234" t="s">
        <v>1770</v>
      </c>
      <c r="D217" s="154" t="s">
        <v>1002</v>
      </c>
      <c r="E217" s="155" t="s">
        <v>3503</v>
      </c>
      <c r="F217" s="155" t="s">
        <v>3562</v>
      </c>
      <c r="G217" s="271"/>
      <c r="H217" s="272" t="s">
        <v>3241</v>
      </c>
      <c r="I217" s="229"/>
      <c r="J217" s="230"/>
      <c r="K217" s="231"/>
    </row>
    <row r="218" spans="1:11" ht="12.75">
      <c r="A218" s="222" t="s">
        <v>769</v>
      </c>
      <c r="B218" s="223">
        <v>111</v>
      </c>
      <c r="C218" s="224" t="s">
        <v>2800</v>
      </c>
      <c r="D218" s="151" t="s">
        <v>3453</v>
      </c>
      <c r="E218" s="152" t="s">
        <v>3454</v>
      </c>
      <c r="F218" s="152" t="s">
        <v>3455</v>
      </c>
      <c r="G218" s="267"/>
      <c r="H218" s="268" t="s">
        <v>3456</v>
      </c>
      <c r="I218" s="229"/>
      <c r="J218" s="277"/>
      <c r="K218" s="231"/>
    </row>
    <row r="219" spans="1:11" ht="12.75">
      <c r="A219" s="232" t="s">
        <v>1625</v>
      </c>
      <c r="B219" s="233"/>
      <c r="C219" s="234" t="s">
        <v>1404</v>
      </c>
      <c r="D219" s="154" t="s">
        <v>1003</v>
      </c>
      <c r="E219" s="155" t="s">
        <v>760</v>
      </c>
      <c r="F219" s="155" t="s">
        <v>3530</v>
      </c>
      <c r="G219" s="271"/>
      <c r="H219" s="272" t="s">
        <v>3458</v>
      </c>
      <c r="I219" s="229"/>
      <c r="J219" s="230"/>
      <c r="K219" s="231"/>
    </row>
    <row r="220" spans="1:11" ht="12.75">
      <c r="A220" s="222" t="s">
        <v>770</v>
      </c>
      <c r="B220" s="223">
        <v>105</v>
      </c>
      <c r="C220" s="224" t="s">
        <v>2795</v>
      </c>
      <c r="D220" s="151" t="s">
        <v>3510</v>
      </c>
      <c r="E220" s="152" t="s">
        <v>3511</v>
      </c>
      <c r="F220" s="152" t="s">
        <v>3512</v>
      </c>
      <c r="G220" s="267"/>
      <c r="H220" s="268" t="s">
        <v>3513</v>
      </c>
      <c r="I220" s="229"/>
      <c r="J220" s="277"/>
      <c r="K220" s="231"/>
    </row>
    <row r="221" spans="1:11" ht="12.75">
      <c r="A221" s="232" t="s">
        <v>1625</v>
      </c>
      <c r="B221" s="233"/>
      <c r="C221" s="234" t="s">
        <v>1389</v>
      </c>
      <c r="D221" s="154" t="s">
        <v>1004</v>
      </c>
      <c r="E221" s="155" t="s">
        <v>3564</v>
      </c>
      <c r="F221" s="155" t="s">
        <v>772</v>
      </c>
      <c r="G221" s="271"/>
      <c r="H221" s="272" t="s">
        <v>3514</v>
      </c>
      <c r="I221" s="229"/>
      <c r="J221" s="230"/>
      <c r="K221" s="231"/>
    </row>
    <row r="222" spans="1:11" ht="12.75">
      <c r="A222" s="222" t="s">
        <v>773</v>
      </c>
      <c r="B222" s="223">
        <v>121</v>
      </c>
      <c r="C222" s="224" t="s">
        <v>2809</v>
      </c>
      <c r="D222" s="151" t="s">
        <v>3515</v>
      </c>
      <c r="E222" s="152" t="s">
        <v>3516</v>
      </c>
      <c r="F222" s="152" t="s">
        <v>3517</v>
      </c>
      <c r="G222" s="267"/>
      <c r="H222" s="268" t="s">
        <v>3518</v>
      </c>
      <c r="I222" s="229"/>
      <c r="J222" s="277"/>
      <c r="K222" s="231"/>
    </row>
    <row r="223" spans="1:11" ht="12.75">
      <c r="A223" s="232" t="s">
        <v>1590</v>
      </c>
      <c r="B223" s="233"/>
      <c r="C223" s="234" t="s">
        <v>1595</v>
      </c>
      <c r="D223" s="154" t="s">
        <v>1005</v>
      </c>
      <c r="E223" s="155" t="s">
        <v>1006</v>
      </c>
      <c r="F223" s="155" t="s">
        <v>774</v>
      </c>
      <c r="G223" s="271"/>
      <c r="H223" s="272" t="s">
        <v>3520</v>
      </c>
      <c r="I223" s="229"/>
      <c r="J223" s="230"/>
      <c r="K223" s="231"/>
    </row>
    <row r="224" spans="1:11" ht="12.75">
      <c r="A224" s="222" t="s">
        <v>775</v>
      </c>
      <c r="B224" s="223">
        <v>124</v>
      </c>
      <c r="C224" s="224" t="s">
        <v>2812</v>
      </c>
      <c r="D224" s="151" t="s">
        <v>3521</v>
      </c>
      <c r="E224" s="152" t="s">
        <v>3522</v>
      </c>
      <c r="F224" s="152" t="s">
        <v>3523</v>
      </c>
      <c r="G224" s="267"/>
      <c r="H224" s="268" t="s">
        <v>3524</v>
      </c>
      <c r="I224" s="229"/>
      <c r="J224" s="277"/>
      <c r="K224" s="231"/>
    </row>
    <row r="225" spans="1:11" ht="12.75">
      <c r="A225" s="232" t="s">
        <v>1579</v>
      </c>
      <c r="B225" s="233"/>
      <c r="C225" s="234" t="s">
        <v>1439</v>
      </c>
      <c r="D225" s="154" t="s">
        <v>1007</v>
      </c>
      <c r="E225" s="155" t="s">
        <v>1008</v>
      </c>
      <c r="F225" s="155" t="s">
        <v>778</v>
      </c>
      <c r="G225" s="271"/>
      <c r="H225" s="272" t="s">
        <v>3525</v>
      </c>
      <c r="I225" s="229"/>
      <c r="J225" s="230"/>
      <c r="K225" s="231"/>
    </row>
    <row r="226" spans="1:11" ht="12.75">
      <c r="A226" s="222" t="s">
        <v>779</v>
      </c>
      <c r="B226" s="223">
        <v>114</v>
      </c>
      <c r="C226" s="224" t="s">
        <v>2803</v>
      </c>
      <c r="D226" s="151" t="s">
        <v>3459</v>
      </c>
      <c r="E226" s="152" t="s">
        <v>2975</v>
      </c>
      <c r="F226" s="152" t="s">
        <v>3460</v>
      </c>
      <c r="G226" s="267"/>
      <c r="H226" s="268" t="s">
        <v>3461</v>
      </c>
      <c r="I226" s="229"/>
      <c r="J226" s="277"/>
      <c r="K226" s="231"/>
    </row>
    <row r="227" spans="1:11" ht="12.75">
      <c r="A227" s="232" t="s">
        <v>1625</v>
      </c>
      <c r="B227" s="233"/>
      <c r="C227" s="234" t="s">
        <v>1416</v>
      </c>
      <c r="D227" s="154" t="s">
        <v>1009</v>
      </c>
      <c r="E227" s="155" t="s">
        <v>1010</v>
      </c>
      <c r="F227" s="155" t="s">
        <v>771</v>
      </c>
      <c r="G227" s="271"/>
      <c r="H227" s="272" t="s">
        <v>3462</v>
      </c>
      <c r="I227" s="229"/>
      <c r="J227" s="230"/>
      <c r="K227" s="231"/>
    </row>
    <row r="228" spans="1:11" ht="12.75">
      <c r="A228" s="222" t="s">
        <v>780</v>
      </c>
      <c r="B228" s="223">
        <v>137</v>
      </c>
      <c r="C228" s="224" t="s">
        <v>2825</v>
      </c>
      <c r="D228" s="151" t="s">
        <v>781</v>
      </c>
      <c r="E228" s="152" t="s">
        <v>2930</v>
      </c>
      <c r="F228" s="152" t="s">
        <v>782</v>
      </c>
      <c r="G228" s="267"/>
      <c r="H228" s="268" t="s">
        <v>783</v>
      </c>
      <c r="I228" s="229"/>
      <c r="J228" s="277"/>
      <c r="K228" s="231"/>
    </row>
    <row r="229" spans="1:11" ht="12.75">
      <c r="A229" s="232" t="s">
        <v>1647</v>
      </c>
      <c r="B229" s="233"/>
      <c r="C229" s="234" t="s">
        <v>1710</v>
      </c>
      <c r="D229" s="154" t="s">
        <v>1011</v>
      </c>
      <c r="E229" s="155" t="s">
        <v>1012</v>
      </c>
      <c r="F229" s="155" t="s">
        <v>784</v>
      </c>
      <c r="G229" s="271"/>
      <c r="H229" s="272" t="s">
        <v>785</v>
      </c>
      <c r="I229" s="229"/>
      <c r="J229" s="230"/>
      <c r="K229" s="231"/>
    </row>
    <row r="230" spans="1:11" ht="12.75">
      <c r="A230" s="222" t="s">
        <v>786</v>
      </c>
      <c r="B230" s="223">
        <v>128</v>
      </c>
      <c r="C230" s="224" t="s">
        <v>2816</v>
      </c>
      <c r="D230" s="151" t="s">
        <v>3526</v>
      </c>
      <c r="E230" s="152" t="s">
        <v>3527</v>
      </c>
      <c r="F230" s="152" t="s">
        <v>3528</v>
      </c>
      <c r="G230" s="267"/>
      <c r="H230" s="268" t="s">
        <v>3529</v>
      </c>
      <c r="I230" s="229"/>
      <c r="J230" s="277"/>
      <c r="K230" s="231"/>
    </row>
    <row r="231" spans="1:11" ht="12.75">
      <c r="A231" s="232" t="s">
        <v>1625</v>
      </c>
      <c r="B231" s="233"/>
      <c r="C231" s="234" t="s">
        <v>1646</v>
      </c>
      <c r="D231" s="154" t="s">
        <v>1013</v>
      </c>
      <c r="E231" s="155" t="s">
        <v>1014</v>
      </c>
      <c r="F231" s="155" t="s">
        <v>787</v>
      </c>
      <c r="G231" s="271"/>
      <c r="H231" s="272" t="s">
        <v>3531</v>
      </c>
      <c r="I231" s="229"/>
      <c r="J231" s="230"/>
      <c r="K231" s="231"/>
    </row>
    <row r="232" spans="1:11" ht="12.75">
      <c r="A232" s="222" t="s">
        <v>788</v>
      </c>
      <c r="B232" s="223">
        <v>31</v>
      </c>
      <c r="C232" s="224" t="s">
        <v>2723</v>
      </c>
      <c r="D232" s="151" t="s">
        <v>2975</v>
      </c>
      <c r="E232" s="152" t="s">
        <v>3052</v>
      </c>
      <c r="F232" s="152" t="s">
        <v>3032</v>
      </c>
      <c r="G232" s="267"/>
      <c r="H232" s="268" t="s">
        <v>3053</v>
      </c>
      <c r="I232" s="229"/>
      <c r="J232" s="277"/>
      <c r="K232" s="231"/>
    </row>
    <row r="233" spans="1:11" ht="12.75">
      <c r="A233" s="232" t="s">
        <v>1579</v>
      </c>
      <c r="B233" s="233"/>
      <c r="C233" s="234" t="s">
        <v>1582</v>
      </c>
      <c r="D233" s="154" t="s">
        <v>3087</v>
      </c>
      <c r="E233" s="155" t="s">
        <v>1015</v>
      </c>
      <c r="F233" s="155" t="s">
        <v>3393</v>
      </c>
      <c r="G233" s="271"/>
      <c r="H233" s="272" t="s">
        <v>3054</v>
      </c>
      <c r="I233" s="229"/>
      <c r="J233" s="230"/>
      <c r="K233" s="231"/>
    </row>
    <row r="234" spans="1:11" ht="12.75">
      <c r="A234" s="222" t="s">
        <v>789</v>
      </c>
      <c r="B234" s="223">
        <v>120</v>
      </c>
      <c r="C234" s="224" t="s">
        <v>2808</v>
      </c>
      <c r="D234" s="151" t="s">
        <v>3532</v>
      </c>
      <c r="E234" s="152" t="s">
        <v>3533</v>
      </c>
      <c r="F234" s="152" t="s">
        <v>3534</v>
      </c>
      <c r="G234" s="267"/>
      <c r="H234" s="268" t="s">
        <v>3535</v>
      </c>
      <c r="I234" s="229"/>
      <c r="J234" s="277"/>
      <c r="K234" s="231"/>
    </row>
    <row r="235" spans="1:11" ht="12.75">
      <c r="A235" s="232" t="s">
        <v>1625</v>
      </c>
      <c r="B235" s="233"/>
      <c r="C235" s="234" t="s">
        <v>1295</v>
      </c>
      <c r="D235" s="154" t="s">
        <v>1016</v>
      </c>
      <c r="E235" s="155" t="s">
        <v>1017</v>
      </c>
      <c r="F235" s="155" t="s">
        <v>3546</v>
      </c>
      <c r="G235" s="271"/>
      <c r="H235" s="272" t="s">
        <v>3536</v>
      </c>
      <c r="I235" s="229"/>
      <c r="J235" s="230"/>
      <c r="K235" s="231"/>
    </row>
    <row r="236" spans="1:11" ht="12.75">
      <c r="A236" s="222" t="s">
        <v>875</v>
      </c>
      <c r="B236" s="223">
        <v>82</v>
      </c>
      <c r="C236" s="224" t="s">
        <v>2771</v>
      </c>
      <c r="D236" s="151" t="s">
        <v>3311</v>
      </c>
      <c r="E236" s="152" t="s">
        <v>3312</v>
      </c>
      <c r="F236" s="152" t="s">
        <v>876</v>
      </c>
      <c r="G236" s="267"/>
      <c r="H236" s="268" t="s">
        <v>877</v>
      </c>
      <c r="I236" s="229"/>
      <c r="J236" s="277"/>
      <c r="K236" s="231"/>
    </row>
    <row r="237" spans="1:11" ht="12.75">
      <c r="A237" s="232" t="s">
        <v>1571</v>
      </c>
      <c r="B237" s="233"/>
      <c r="C237" s="234" t="s">
        <v>1337</v>
      </c>
      <c r="D237" s="154" t="s">
        <v>1018</v>
      </c>
      <c r="E237" s="155" t="s">
        <v>1019</v>
      </c>
      <c r="F237" s="155" t="s">
        <v>878</v>
      </c>
      <c r="G237" s="271"/>
      <c r="H237" s="272" t="s">
        <v>879</v>
      </c>
      <c r="I237" s="229"/>
      <c r="J237" s="230"/>
      <c r="K237" s="231"/>
    </row>
    <row r="238" spans="1:11" ht="12.75">
      <c r="A238" s="222" t="s">
        <v>880</v>
      </c>
      <c r="B238" s="223">
        <v>125</v>
      </c>
      <c r="C238" s="224" t="s">
        <v>2813</v>
      </c>
      <c r="D238" s="151" t="s">
        <v>3537</v>
      </c>
      <c r="E238" s="152" t="s">
        <v>3538</v>
      </c>
      <c r="F238" s="152" t="s">
        <v>3539</v>
      </c>
      <c r="G238" s="267"/>
      <c r="H238" s="268" t="s">
        <v>3540</v>
      </c>
      <c r="I238" s="229"/>
      <c r="J238" s="277"/>
      <c r="K238" s="231"/>
    </row>
    <row r="239" spans="1:11" ht="12.75">
      <c r="A239" s="232" t="s">
        <v>1625</v>
      </c>
      <c r="B239" s="233"/>
      <c r="C239" s="234" t="s">
        <v>1442</v>
      </c>
      <c r="D239" s="154" t="s">
        <v>1020</v>
      </c>
      <c r="E239" s="155" t="s">
        <v>1021</v>
      </c>
      <c r="F239" s="155" t="s">
        <v>791</v>
      </c>
      <c r="G239" s="271"/>
      <c r="H239" s="272" t="s">
        <v>3541</v>
      </c>
      <c r="I239" s="229"/>
      <c r="J239" s="230"/>
      <c r="K239" s="231"/>
    </row>
    <row r="240" spans="1:11" ht="12.75">
      <c r="A240" s="222" t="s">
        <v>881</v>
      </c>
      <c r="B240" s="223">
        <v>142</v>
      </c>
      <c r="C240" s="224" t="s">
        <v>2829</v>
      </c>
      <c r="D240" s="151" t="s">
        <v>792</v>
      </c>
      <c r="E240" s="152" t="s">
        <v>3502</v>
      </c>
      <c r="F240" s="152" t="s">
        <v>793</v>
      </c>
      <c r="G240" s="267"/>
      <c r="H240" s="268" t="s">
        <v>794</v>
      </c>
      <c r="I240" s="229"/>
      <c r="J240" s="277"/>
      <c r="K240" s="231"/>
    </row>
    <row r="241" spans="1:11" ht="12.75">
      <c r="A241" s="232" t="s">
        <v>1647</v>
      </c>
      <c r="B241" s="233"/>
      <c r="C241" s="234" t="s">
        <v>1710</v>
      </c>
      <c r="D241" s="154" t="s">
        <v>1022</v>
      </c>
      <c r="E241" s="155" t="s">
        <v>1023</v>
      </c>
      <c r="F241" s="155" t="s">
        <v>796</v>
      </c>
      <c r="G241" s="271"/>
      <c r="H241" s="272" t="s">
        <v>797</v>
      </c>
      <c r="I241" s="229"/>
      <c r="J241" s="230"/>
      <c r="K241" s="231"/>
    </row>
    <row r="242" spans="1:11" ht="12.75">
      <c r="A242" s="222" t="s">
        <v>882</v>
      </c>
      <c r="B242" s="223">
        <v>145</v>
      </c>
      <c r="C242" s="224" t="s">
        <v>2832</v>
      </c>
      <c r="D242" s="151" t="s">
        <v>798</v>
      </c>
      <c r="E242" s="152" t="s">
        <v>799</v>
      </c>
      <c r="F242" s="152" t="s">
        <v>3528</v>
      </c>
      <c r="G242" s="267"/>
      <c r="H242" s="268" t="s">
        <v>800</v>
      </c>
      <c r="I242" s="229"/>
      <c r="J242" s="277"/>
      <c r="K242" s="231"/>
    </row>
    <row r="243" spans="1:11" ht="12.75">
      <c r="A243" s="232" t="s">
        <v>1647</v>
      </c>
      <c r="B243" s="233"/>
      <c r="C243" s="234" t="s">
        <v>1710</v>
      </c>
      <c r="D243" s="154" t="s">
        <v>1024</v>
      </c>
      <c r="E243" s="155" t="s">
        <v>1025</v>
      </c>
      <c r="F243" s="155" t="s">
        <v>801</v>
      </c>
      <c r="G243" s="271"/>
      <c r="H243" s="272" t="s">
        <v>802</v>
      </c>
      <c r="I243" s="229"/>
      <c r="J243" s="230"/>
      <c r="K243" s="231"/>
    </row>
    <row r="244" spans="1:11" ht="12.75">
      <c r="A244" s="222" t="s">
        <v>883</v>
      </c>
      <c r="B244" s="223">
        <v>141</v>
      </c>
      <c r="C244" s="224" t="s">
        <v>2828</v>
      </c>
      <c r="D244" s="151" t="s">
        <v>803</v>
      </c>
      <c r="E244" s="152" t="s">
        <v>804</v>
      </c>
      <c r="F244" s="152" t="s">
        <v>805</v>
      </c>
      <c r="G244" s="267"/>
      <c r="H244" s="268" t="s">
        <v>806</v>
      </c>
      <c r="I244" s="229"/>
      <c r="J244" s="277"/>
      <c r="K244" s="231"/>
    </row>
    <row r="245" spans="1:11" ht="12.75">
      <c r="A245" s="232" t="s">
        <v>1647</v>
      </c>
      <c r="B245" s="233"/>
      <c r="C245" s="234" t="s">
        <v>1710</v>
      </c>
      <c r="D245" s="154" t="s">
        <v>1026</v>
      </c>
      <c r="E245" s="155" t="s">
        <v>801</v>
      </c>
      <c r="F245" s="155" t="s">
        <v>857</v>
      </c>
      <c r="G245" s="271"/>
      <c r="H245" s="272" t="s">
        <v>807</v>
      </c>
      <c r="I245" s="229"/>
      <c r="J245" s="230"/>
      <c r="K245" s="231"/>
    </row>
    <row r="246" spans="1:11" ht="12.75">
      <c r="A246" s="222" t="s">
        <v>884</v>
      </c>
      <c r="B246" s="223">
        <v>143</v>
      </c>
      <c r="C246" s="224" t="s">
        <v>2830</v>
      </c>
      <c r="D246" s="151" t="s">
        <v>808</v>
      </c>
      <c r="E246" s="152" t="s">
        <v>809</v>
      </c>
      <c r="F246" s="152" t="s">
        <v>810</v>
      </c>
      <c r="G246" s="267"/>
      <c r="H246" s="268" t="s">
        <v>811</v>
      </c>
      <c r="I246" s="229"/>
      <c r="J246" s="277"/>
      <c r="K246" s="231"/>
    </row>
    <row r="247" spans="1:11" ht="12.75">
      <c r="A247" s="232" t="s">
        <v>1647</v>
      </c>
      <c r="B247" s="233"/>
      <c r="C247" s="234" t="s">
        <v>1806</v>
      </c>
      <c r="D247" s="154" t="s">
        <v>1027</v>
      </c>
      <c r="E247" s="155" t="s">
        <v>1028</v>
      </c>
      <c r="F247" s="155" t="s">
        <v>812</v>
      </c>
      <c r="G247" s="271"/>
      <c r="H247" s="272" t="s">
        <v>813</v>
      </c>
      <c r="I247" s="229"/>
      <c r="J247" s="230"/>
      <c r="K247" s="231"/>
    </row>
    <row r="248" spans="1:11" ht="12.75">
      <c r="A248" s="222" t="s">
        <v>814</v>
      </c>
      <c r="B248" s="223">
        <v>136</v>
      </c>
      <c r="C248" s="224" t="s">
        <v>2824</v>
      </c>
      <c r="D248" s="151" t="s">
        <v>815</v>
      </c>
      <c r="E248" s="152" t="s">
        <v>816</v>
      </c>
      <c r="F248" s="152" t="s">
        <v>817</v>
      </c>
      <c r="G248" s="267"/>
      <c r="H248" s="268" t="s">
        <v>818</v>
      </c>
      <c r="I248" s="229"/>
      <c r="J248" s="277"/>
      <c r="K248" s="231"/>
    </row>
    <row r="249" spans="1:11" ht="12.75">
      <c r="A249" s="232" t="s">
        <v>1625</v>
      </c>
      <c r="B249" s="233"/>
      <c r="C249" s="234" t="s">
        <v>1476</v>
      </c>
      <c r="D249" s="154" t="s">
        <v>1029</v>
      </c>
      <c r="E249" s="155" t="s">
        <v>826</v>
      </c>
      <c r="F249" s="155" t="s">
        <v>819</v>
      </c>
      <c r="G249" s="271"/>
      <c r="H249" s="272" t="s">
        <v>820</v>
      </c>
      <c r="I249" s="229"/>
      <c r="J249" s="230"/>
      <c r="K249" s="231"/>
    </row>
    <row r="250" spans="1:11" ht="12.75">
      <c r="A250" s="222" t="s">
        <v>821</v>
      </c>
      <c r="B250" s="223">
        <v>134</v>
      </c>
      <c r="C250" s="224" t="s">
        <v>2822</v>
      </c>
      <c r="D250" s="151" t="s">
        <v>822</v>
      </c>
      <c r="E250" s="152" t="s">
        <v>823</v>
      </c>
      <c r="F250" s="152" t="s">
        <v>824</v>
      </c>
      <c r="G250" s="267"/>
      <c r="H250" s="268" t="s">
        <v>825</v>
      </c>
      <c r="I250" s="229"/>
      <c r="J250" s="277"/>
      <c r="K250" s="231"/>
    </row>
    <row r="251" spans="1:11" ht="12.75">
      <c r="A251" s="232" t="s">
        <v>1625</v>
      </c>
      <c r="B251" s="233"/>
      <c r="C251" s="234" t="s">
        <v>1704</v>
      </c>
      <c r="D251" s="154" t="s">
        <v>1030</v>
      </c>
      <c r="E251" s="155" t="s">
        <v>842</v>
      </c>
      <c r="F251" s="155" t="s">
        <v>3548</v>
      </c>
      <c r="G251" s="271"/>
      <c r="H251" s="272" t="s">
        <v>827</v>
      </c>
      <c r="I251" s="229"/>
      <c r="J251" s="230"/>
      <c r="K251" s="231"/>
    </row>
    <row r="252" spans="1:11" ht="12.75">
      <c r="A252" s="222" t="s">
        <v>828</v>
      </c>
      <c r="B252" s="223">
        <v>131</v>
      </c>
      <c r="C252" s="224" t="s">
        <v>2819</v>
      </c>
      <c r="D252" s="151" t="s">
        <v>829</v>
      </c>
      <c r="E252" s="152" t="s">
        <v>3069</v>
      </c>
      <c r="F252" s="152" t="s">
        <v>830</v>
      </c>
      <c r="G252" s="267" t="s">
        <v>2907</v>
      </c>
      <c r="H252" s="268" t="s">
        <v>831</v>
      </c>
      <c r="I252" s="229"/>
      <c r="J252" s="277"/>
      <c r="K252" s="231"/>
    </row>
    <row r="253" spans="1:11" ht="12.75">
      <c r="A253" s="232" t="s">
        <v>1579</v>
      </c>
      <c r="B253" s="233"/>
      <c r="C253" s="234" t="s">
        <v>1788</v>
      </c>
      <c r="D253" s="154" t="s">
        <v>1031</v>
      </c>
      <c r="E253" s="155" t="s">
        <v>832</v>
      </c>
      <c r="F253" s="155" t="s">
        <v>833</v>
      </c>
      <c r="G253" s="271"/>
      <c r="H253" s="272" t="s">
        <v>834</v>
      </c>
      <c r="I253" s="229"/>
      <c r="J253" s="230"/>
      <c r="K253" s="231"/>
    </row>
    <row r="254" spans="1:11" ht="12.75">
      <c r="A254" s="222" t="s">
        <v>835</v>
      </c>
      <c r="B254" s="223">
        <v>135</v>
      </c>
      <c r="C254" s="224" t="s">
        <v>2823</v>
      </c>
      <c r="D254" s="151" t="s">
        <v>836</v>
      </c>
      <c r="E254" s="152" t="s">
        <v>837</v>
      </c>
      <c r="F254" s="152" t="s">
        <v>838</v>
      </c>
      <c r="G254" s="267"/>
      <c r="H254" s="268" t="s">
        <v>839</v>
      </c>
      <c r="I254" s="229"/>
      <c r="J254" s="277"/>
      <c r="K254" s="231"/>
    </row>
    <row r="255" spans="1:11" ht="12.75">
      <c r="A255" s="232" t="s">
        <v>1583</v>
      </c>
      <c r="B255" s="233"/>
      <c r="C255" s="234" t="s">
        <v>1582</v>
      </c>
      <c r="D255" s="154" t="s">
        <v>1032</v>
      </c>
      <c r="E255" s="155" t="s">
        <v>1033</v>
      </c>
      <c r="F255" s="155" t="s">
        <v>885</v>
      </c>
      <c r="G255" s="271"/>
      <c r="H255" s="272" t="s">
        <v>840</v>
      </c>
      <c r="I255" s="229"/>
      <c r="J255" s="230"/>
      <c r="K255" s="231"/>
    </row>
    <row r="256" spans="1:11" ht="12.75">
      <c r="A256" s="222" t="s">
        <v>841</v>
      </c>
      <c r="B256" s="223">
        <v>122</v>
      </c>
      <c r="C256" s="224" t="s">
        <v>2810</v>
      </c>
      <c r="D256" s="151" t="s">
        <v>3543</v>
      </c>
      <c r="E256" s="152" t="s">
        <v>3069</v>
      </c>
      <c r="F256" s="152" t="s">
        <v>3544</v>
      </c>
      <c r="G256" s="267"/>
      <c r="H256" s="268" t="s">
        <v>3545</v>
      </c>
      <c r="I256" s="229"/>
      <c r="J256" s="277"/>
      <c r="K256" s="231"/>
    </row>
    <row r="257" spans="1:11" ht="12.75">
      <c r="A257" s="232" t="s">
        <v>1625</v>
      </c>
      <c r="B257" s="233"/>
      <c r="C257" s="234" t="s">
        <v>1704</v>
      </c>
      <c r="D257" s="154" t="s">
        <v>1034</v>
      </c>
      <c r="E257" s="155" t="s">
        <v>1035</v>
      </c>
      <c r="F257" s="155" t="s">
        <v>843</v>
      </c>
      <c r="G257" s="271"/>
      <c r="H257" s="272" t="s">
        <v>3547</v>
      </c>
      <c r="I257" s="229"/>
      <c r="J257" s="230"/>
      <c r="K257" s="231"/>
    </row>
    <row r="258" spans="1:11" ht="12.75">
      <c r="A258" s="222" t="s">
        <v>844</v>
      </c>
      <c r="B258" s="223">
        <v>115</v>
      </c>
      <c r="C258" s="224" t="s">
        <v>2804</v>
      </c>
      <c r="D258" s="151" t="s">
        <v>3463</v>
      </c>
      <c r="E258" s="152" t="s">
        <v>3464</v>
      </c>
      <c r="F258" s="152" t="s">
        <v>3397</v>
      </c>
      <c r="G258" s="267"/>
      <c r="H258" s="268" t="s">
        <v>3465</v>
      </c>
      <c r="I258" s="229"/>
      <c r="J258" s="277"/>
      <c r="K258" s="231"/>
    </row>
    <row r="259" spans="1:11" ht="12.75">
      <c r="A259" s="232" t="s">
        <v>1625</v>
      </c>
      <c r="B259" s="233"/>
      <c r="C259" s="234" t="s">
        <v>1404</v>
      </c>
      <c r="D259" s="154" t="s">
        <v>1036</v>
      </c>
      <c r="E259" s="155" t="s">
        <v>1037</v>
      </c>
      <c r="F259" s="155" t="s">
        <v>3542</v>
      </c>
      <c r="G259" s="271"/>
      <c r="H259" s="272" t="s">
        <v>3466</v>
      </c>
      <c r="I259" s="229"/>
      <c r="J259" s="230"/>
      <c r="K259" s="231"/>
    </row>
    <row r="260" spans="1:11" ht="12.75">
      <c r="A260" s="222" t="s">
        <v>845</v>
      </c>
      <c r="B260" s="223">
        <v>138</v>
      </c>
      <c r="C260" s="224" t="s">
        <v>2826</v>
      </c>
      <c r="D260" s="151" t="s">
        <v>846</v>
      </c>
      <c r="E260" s="152" t="s">
        <v>847</v>
      </c>
      <c r="F260" s="152" t="s">
        <v>848</v>
      </c>
      <c r="G260" s="267"/>
      <c r="H260" s="268" t="s">
        <v>849</v>
      </c>
      <c r="I260" s="229"/>
      <c r="J260" s="277"/>
      <c r="K260" s="231"/>
    </row>
    <row r="261" spans="1:11" ht="12.75">
      <c r="A261" s="232" t="s">
        <v>1647</v>
      </c>
      <c r="B261" s="233"/>
      <c r="C261" s="234" t="s">
        <v>1709</v>
      </c>
      <c r="D261" s="154" t="s">
        <v>1038</v>
      </c>
      <c r="E261" s="155" t="s">
        <v>850</v>
      </c>
      <c r="F261" s="155" t="s">
        <v>795</v>
      </c>
      <c r="G261" s="271"/>
      <c r="H261" s="272" t="s">
        <v>851</v>
      </c>
      <c r="I261" s="229"/>
      <c r="J261" s="230"/>
      <c r="K261" s="231"/>
    </row>
    <row r="262" spans="1:11" ht="12.75">
      <c r="A262" s="222" t="s">
        <v>852</v>
      </c>
      <c r="B262" s="223">
        <v>139</v>
      </c>
      <c r="C262" s="224" t="s">
        <v>2827</v>
      </c>
      <c r="D262" s="151" t="s">
        <v>853</v>
      </c>
      <c r="E262" s="152" t="s">
        <v>854</v>
      </c>
      <c r="F262" s="152" t="s">
        <v>855</v>
      </c>
      <c r="G262" s="267"/>
      <c r="H262" s="268" t="s">
        <v>856</v>
      </c>
      <c r="I262" s="229"/>
      <c r="J262" s="277"/>
      <c r="K262" s="231"/>
    </row>
    <row r="263" spans="1:11" ht="12.75">
      <c r="A263" s="232" t="s">
        <v>1647</v>
      </c>
      <c r="B263" s="233"/>
      <c r="C263" s="234" t="s">
        <v>1478</v>
      </c>
      <c r="D263" s="154" t="s">
        <v>1039</v>
      </c>
      <c r="E263" s="155" t="s">
        <v>1040</v>
      </c>
      <c r="F263" s="155" t="s">
        <v>886</v>
      </c>
      <c r="G263" s="271"/>
      <c r="H263" s="272" t="s">
        <v>858</v>
      </c>
      <c r="I263" s="229"/>
      <c r="J263" s="230"/>
      <c r="K263" s="231"/>
    </row>
    <row r="264" spans="1:11" ht="12.75">
      <c r="A264" s="222" t="s">
        <v>859</v>
      </c>
      <c r="B264" s="223">
        <v>132</v>
      </c>
      <c r="C264" s="224" t="s">
        <v>2820</v>
      </c>
      <c r="D264" s="151" t="s">
        <v>860</v>
      </c>
      <c r="E264" s="152" t="s">
        <v>861</v>
      </c>
      <c r="F264" s="152" t="s">
        <v>848</v>
      </c>
      <c r="G264" s="267"/>
      <c r="H264" s="268" t="s">
        <v>862</v>
      </c>
      <c r="I264" s="229"/>
      <c r="J264" s="277"/>
      <c r="K264" s="231"/>
    </row>
    <row r="265" spans="1:11" ht="12.75">
      <c r="A265" s="232" t="s">
        <v>1625</v>
      </c>
      <c r="B265" s="233"/>
      <c r="C265" s="234" t="s">
        <v>1464</v>
      </c>
      <c r="D265" s="154" t="s">
        <v>1041</v>
      </c>
      <c r="E265" s="155" t="s">
        <v>790</v>
      </c>
      <c r="F265" s="155" t="s">
        <v>887</v>
      </c>
      <c r="G265" s="271"/>
      <c r="H265" s="272" t="s">
        <v>863</v>
      </c>
      <c r="I265" s="229"/>
      <c r="J265" s="230"/>
      <c r="K265" s="231"/>
    </row>
    <row r="266" spans="1:11" ht="12.75">
      <c r="A266" s="222" t="s">
        <v>864</v>
      </c>
      <c r="B266" s="223">
        <v>144</v>
      </c>
      <c r="C266" s="224" t="s">
        <v>2831</v>
      </c>
      <c r="D266" s="151" t="s">
        <v>865</v>
      </c>
      <c r="E266" s="152" t="s">
        <v>866</v>
      </c>
      <c r="F266" s="152" t="s">
        <v>867</v>
      </c>
      <c r="G266" s="267" t="s">
        <v>868</v>
      </c>
      <c r="H266" s="268" t="s">
        <v>869</v>
      </c>
      <c r="I266" s="229"/>
      <c r="J266" s="277"/>
      <c r="K266" s="231"/>
    </row>
    <row r="267" spans="1:11" ht="12.75">
      <c r="A267" s="232" t="s">
        <v>1647</v>
      </c>
      <c r="B267" s="233"/>
      <c r="C267" s="234" t="s">
        <v>1709</v>
      </c>
      <c r="D267" s="154" t="s">
        <v>1042</v>
      </c>
      <c r="E267" s="155" t="s">
        <v>1043</v>
      </c>
      <c r="F267" s="155" t="s">
        <v>850</v>
      </c>
      <c r="G267" s="271"/>
      <c r="H267" s="272" t="s">
        <v>870</v>
      </c>
      <c r="I267" s="229"/>
      <c r="J267" s="230"/>
      <c r="K267" s="231"/>
    </row>
    <row r="268" spans="1:11" ht="12.75">
      <c r="A268" s="222" t="s">
        <v>871</v>
      </c>
      <c r="B268" s="223">
        <v>96</v>
      </c>
      <c r="C268" s="224" t="s">
        <v>2785</v>
      </c>
      <c r="D268" s="151" t="s">
        <v>3395</v>
      </c>
      <c r="E268" s="152" t="s">
        <v>3396</v>
      </c>
      <c r="F268" s="152" t="s">
        <v>3397</v>
      </c>
      <c r="G268" s="267"/>
      <c r="H268" s="268" t="s">
        <v>3398</v>
      </c>
      <c r="I268" s="229"/>
      <c r="J268" s="277"/>
      <c r="K268" s="231"/>
    </row>
    <row r="269" spans="1:11" ht="12.75">
      <c r="A269" s="232" t="s">
        <v>1579</v>
      </c>
      <c r="B269" s="233"/>
      <c r="C269" s="234" t="s">
        <v>1636</v>
      </c>
      <c r="D269" s="154" t="s">
        <v>1044</v>
      </c>
      <c r="E269" s="155" t="s">
        <v>1045</v>
      </c>
      <c r="F269" s="155" t="s">
        <v>776</v>
      </c>
      <c r="G269" s="271"/>
      <c r="H269" s="272" t="s">
        <v>3399</v>
      </c>
      <c r="I269" s="229"/>
      <c r="J269" s="230"/>
      <c r="K269" s="231"/>
    </row>
    <row r="270" spans="1:11" ht="12.75">
      <c r="A270" s="222" t="s">
        <v>1052</v>
      </c>
      <c r="B270" s="223">
        <v>62</v>
      </c>
      <c r="C270" s="224" t="s">
        <v>2752</v>
      </c>
      <c r="D270" s="151" t="s">
        <v>3402</v>
      </c>
      <c r="E270" s="152" t="s">
        <v>1047</v>
      </c>
      <c r="F270" s="263" t="s">
        <v>1053</v>
      </c>
      <c r="G270" s="267"/>
      <c r="H270" s="268" t="s">
        <v>1054</v>
      </c>
      <c r="I270" s="229"/>
      <c r="J270" s="266" t="s">
        <v>1071</v>
      </c>
      <c r="K270" s="231"/>
    </row>
    <row r="271" spans="1:11" ht="12.75">
      <c r="A271" s="232" t="s">
        <v>1579</v>
      </c>
      <c r="B271" s="233"/>
      <c r="C271" s="234" t="s">
        <v>1582</v>
      </c>
      <c r="D271" s="154" t="s">
        <v>3400</v>
      </c>
      <c r="E271" s="155" t="s">
        <v>3350</v>
      </c>
      <c r="F271" s="264" t="s">
        <v>1055</v>
      </c>
      <c r="G271" s="271"/>
      <c r="H271" s="272" t="s">
        <v>1056</v>
      </c>
      <c r="I271" s="229"/>
      <c r="J271" s="230"/>
      <c r="K271" s="231"/>
    </row>
    <row r="272" spans="1:11" ht="12.75">
      <c r="A272" s="222" t="s">
        <v>1057</v>
      </c>
      <c r="B272" s="223">
        <v>68</v>
      </c>
      <c r="C272" s="224" t="s">
        <v>2758</v>
      </c>
      <c r="D272" s="151" t="s">
        <v>3501</v>
      </c>
      <c r="E272" s="152" t="s">
        <v>3502</v>
      </c>
      <c r="F272" s="152" t="s">
        <v>3223</v>
      </c>
      <c r="G272" s="267"/>
      <c r="H272" s="268" t="s">
        <v>872</v>
      </c>
      <c r="I272" s="229"/>
      <c r="J272" s="266" t="s">
        <v>1071</v>
      </c>
      <c r="K272" s="231"/>
    </row>
    <row r="273" spans="1:11" ht="12.75">
      <c r="A273" s="232" t="s">
        <v>1590</v>
      </c>
      <c r="B273" s="233"/>
      <c r="C273" s="234" t="s">
        <v>1294</v>
      </c>
      <c r="D273" s="154" t="s">
        <v>777</v>
      </c>
      <c r="E273" s="155" t="s">
        <v>1046</v>
      </c>
      <c r="F273" s="155" t="s">
        <v>3260</v>
      </c>
      <c r="G273" s="271" t="s">
        <v>873</v>
      </c>
      <c r="H273" s="272" t="s">
        <v>874</v>
      </c>
      <c r="I273" s="229"/>
      <c r="J273" s="230"/>
      <c r="K273" s="231"/>
    </row>
    <row r="274" spans="1:11" ht="12.75">
      <c r="A274" s="222" t="s">
        <v>1058</v>
      </c>
      <c r="B274" s="223">
        <v>51</v>
      </c>
      <c r="C274" s="224" t="s">
        <v>2743</v>
      </c>
      <c r="D274" s="151" t="s">
        <v>3055</v>
      </c>
      <c r="E274" s="152" t="s">
        <v>3056</v>
      </c>
      <c r="F274" s="263" t="s">
        <v>1059</v>
      </c>
      <c r="G274" s="267"/>
      <c r="H274" s="268" t="s">
        <v>1060</v>
      </c>
      <c r="I274" s="229"/>
      <c r="J274" s="266" t="s">
        <v>1071</v>
      </c>
      <c r="K274" s="231"/>
    </row>
    <row r="275" spans="1:11" ht="12.75">
      <c r="A275" s="232" t="s">
        <v>1590</v>
      </c>
      <c r="B275" s="233"/>
      <c r="C275" s="234" t="s">
        <v>1595</v>
      </c>
      <c r="D275" s="154" t="s">
        <v>1048</v>
      </c>
      <c r="E275" s="155" t="s">
        <v>1049</v>
      </c>
      <c r="F275" s="264" t="s">
        <v>1211</v>
      </c>
      <c r="G275" s="271"/>
      <c r="H275" s="272" t="s">
        <v>1061</v>
      </c>
      <c r="I275" s="229"/>
      <c r="J275" s="230"/>
      <c r="K275" s="231"/>
    </row>
    <row r="276" spans="1:11" ht="12.75">
      <c r="A276" s="222" t="s">
        <v>1062</v>
      </c>
      <c r="B276" s="223">
        <v>21</v>
      </c>
      <c r="C276" s="224" t="s">
        <v>2714</v>
      </c>
      <c r="D276" s="151" t="s">
        <v>799</v>
      </c>
      <c r="E276" s="263" t="s">
        <v>1063</v>
      </c>
      <c r="F276" s="263" t="s">
        <v>1059</v>
      </c>
      <c r="G276" s="267"/>
      <c r="H276" s="268" t="s">
        <v>1064</v>
      </c>
      <c r="I276" s="229"/>
      <c r="J276" s="266" t="s">
        <v>1071</v>
      </c>
      <c r="K276" s="231"/>
    </row>
    <row r="277" spans="1:11" ht="12.75">
      <c r="A277" s="232" t="s">
        <v>1590</v>
      </c>
      <c r="B277" s="233"/>
      <c r="C277" s="234" t="s">
        <v>1598</v>
      </c>
      <c r="D277" s="154" t="s">
        <v>890</v>
      </c>
      <c r="E277" s="264" t="s">
        <v>1212</v>
      </c>
      <c r="F277" s="264" t="s">
        <v>1211</v>
      </c>
      <c r="G277" s="271"/>
      <c r="H277" s="272" t="s">
        <v>1065</v>
      </c>
      <c r="I277" s="229"/>
      <c r="J277" s="230"/>
      <c r="K277" s="231"/>
    </row>
    <row r="278" spans="1:11" ht="12.75">
      <c r="A278" s="222" t="s">
        <v>1240</v>
      </c>
      <c r="B278" s="223">
        <v>42</v>
      </c>
      <c r="C278" s="224" t="s">
        <v>2734</v>
      </c>
      <c r="D278" s="275" t="s">
        <v>1067</v>
      </c>
      <c r="E278" s="263" t="s">
        <v>1063</v>
      </c>
      <c r="F278" s="263" t="s">
        <v>1059</v>
      </c>
      <c r="G278" s="267"/>
      <c r="H278" s="268" t="s">
        <v>1068</v>
      </c>
      <c r="I278" s="229"/>
      <c r="J278" s="266" t="s">
        <v>1071</v>
      </c>
      <c r="K278" s="231"/>
    </row>
    <row r="279" spans="1:11" ht="12.75">
      <c r="A279" s="232" t="s">
        <v>1590</v>
      </c>
      <c r="B279" s="233"/>
      <c r="C279" s="234" t="s">
        <v>1595</v>
      </c>
      <c r="D279" s="276" t="s">
        <v>1069</v>
      </c>
      <c r="E279" s="264" t="s">
        <v>1212</v>
      </c>
      <c r="F279" s="264" t="s">
        <v>1211</v>
      </c>
      <c r="G279" s="271"/>
      <c r="H279" s="272" t="s">
        <v>1070</v>
      </c>
      <c r="I279" s="229"/>
      <c r="J279" s="230"/>
      <c r="K279" s="231"/>
    </row>
    <row r="280" spans="1:11" ht="12.75">
      <c r="A280" s="222" t="s">
        <v>3592</v>
      </c>
      <c r="B280" s="223">
        <v>127</v>
      </c>
      <c r="C280" s="224" t="s">
        <v>2815</v>
      </c>
      <c r="D280" s="275" t="s">
        <v>1067</v>
      </c>
      <c r="E280" s="263" t="s">
        <v>3593</v>
      </c>
      <c r="F280" s="263" t="s">
        <v>3594</v>
      </c>
      <c r="G280" s="267"/>
      <c r="H280" s="268" t="s">
        <v>3595</v>
      </c>
      <c r="I280" s="229"/>
      <c r="J280" s="266" t="s">
        <v>1071</v>
      </c>
      <c r="K280" s="231"/>
    </row>
    <row r="281" spans="1:11" ht="12.75">
      <c r="A281" s="232" t="s">
        <v>1583</v>
      </c>
      <c r="B281" s="233"/>
      <c r="C281" s="234" t="s">
        <v>1450</v>
      </c>
      <c r="D281" s="276" t="s">
        <v>3596</v>
      </c>
      <c r="E281" s="264" t="s">
        <v>3597</v>
      </c>
      <c r="F281" s="264" t="s">
        <v>3597</v>
      </c>
      <c r="G281" s="271"/>
      <c r="H281" s="272" t="s">
        <v>3598</v>
      </c>
      <c r="I281" s="229"/>
      <c r="J281" s="230"/>
      <c r="K281" s="231"/>
    </row>
    <row r="282" spans="1:11" ht="13.5" customHeight="1">
      <c r="A282" s="222"/>
      <c r="B282" s="223">
        <v>81</v>
      </c>
      <c r="C282" s="224" t="s">
        <v>2770</v>
      </c>
      <c r="D282" s="151" t="s">
        <v>2870</v>
      </c>
      <c r="E282" s="152" t="s">
        <v>901</v>
      </c>
      <c r="F282" s="152"/>
      <c r="G282" s="273" t="s">
        <v>902</v>
      </c>
      <c r="H282" s="78"/>
      <c r="I282" s="229"/>
      <c r="J282" s="230"/>
      <c r="K282" s="231"/>
    </row>
    <row r="283" spans="1:11" ht="13.5" customHeight="1">
      <c r="A283" s="232" t="s">
        <v>1571</v>
      </c>
      <c r="B283" s="233"/>
      <c r="C283" s="234" t="s">
        <v>1333</v>
      </c>
      <c r="D283" s="154" t="s">
        <v>2874</v>
      </c>
      <c r="E283" s="155" t="s">
        <v>3421</v>
      </c>
      <c r="F283" s="155"/>
      <c r="G283" s="274"/>
      <c r="H283" s="80"/>
      <c r="I283" s="229"/>
      <c r="J283" s="230"/>
      <c r="K283" s="231"/>
    </row>
    <row r="284" spans="1:11" ht="13.5">
      <c r="A284" s="222"/>
      <c r="B284" s="223">
        <v>95</v>
      </c>
      <c r="C284" s="224" t="s">
        <v>2784</v>
      </c>
      <c r="D284" s="151" t="s">
        <v>903</v>
      </c>
      <c r="E284" s="152" t="s">
        <v>3036</v>
      </c>
      <c r="F284" s="152"/>
      <c r="G284" s="273" t="s">
        <v>902</v>
      </c>
      <c r="H284" s="78"/>
      <c r="I284" s="229"/>
      <c r="J284" s="266"/>
      <c r="K284" s="231"/>
    </row>
    <row r="285" spans="1:11" ht="13.5">
      <c r="A285" s="232" t="s">
        <v>1590</v>
      </c>
      <c r="B285" s="233"/>
      <c r="C285" s="234" t="s">
        <v>1364</v>
      </c>
      <c r="D285" s="154" t="s">
        <v>3099</v>
      </c>
      <c r="E285" s="155" t="s">
        <v>2991</v>
      </c>
      <c r="F285" s="155"/>
      <c r="G285" s="274"/>
      <c r="H285" s="80"/>
      <c r="I285" s="229"/>
      <c r="J285" s="230"/>
      <c r="K285" s="231"/>
    </row>
    <row r="286" spans="1:11" ht="13.5" customHeight="1">
      <c r="A286" s="222"/>
      <c r="B286" s="223">
        <v>99</v>
      </c>
      <c r="C286" s="224" t="s">
        <v>2788</v>
      </c>
      <c r="D286" s="151" t="s">
        <v>3422</v>
      </c>
      <c r="E286" s="152"/>
      <c r="F286" s="152"/>
      <c r="G286" s="273" t="s">
        <v>902</v>
      </c>
      <c r="H286" s="78"/>
      <c r="I286" s="229"/>
      <c r="J286" s="230"/>
      <c r="K286" s="231"/>
    </row>
    <row r="287" spans="1:11" ht="13.5" customHeight="1">
      <c r="A287" s="232" t="s">
        <v>1579</v>
      </c>
      <c r="B287" s="233"/>
      <c r="C287" s="234" t="s">
        <v>1372</v>
      </c>
      <c r="D287" s="154" t="s">
        <v>3419</v>
      </c>
      <c r="E287" s="155"/>
      <c r="F287" s="155"/>
      <c r="G287" s="274"/>
      <c r="H287" s="80"/>
      <c r="I287" s="229"/>
      <c r="J287" s="230"/>
      <c r="K287" s="231"/>
    </row>
    <row r="288" spans="1:11" ht="13.5" customHeight="1">
      <c r="A288" s="222"/>
      <c r="B288" s="223">
        <v>60</v>
      </c>
      <c r="C288" s="224" t="s">
        <v>2759</v>
      </c>
      <c r="D288" s="151" t="s">
        <v>904</v>
      </c>
      <c r="E288" s="152"/>
      <c r="F288" s="152"/>
      <c r="G288" s="273" t="s">
        <v>905</v>
      </c>
      <c r="H288" s="78"/>
      <c r="I288" s="229"/>
      <c r="J288" s="230"/>
      <c r="K288" s="231"/>
    </row>
    <row r="289" spans="1:11" ht="13.5" customHeight="1">
      <c r="A289" s="232" t="s">
        <v>1571</v>
      </c>
      <c r="B289" s="233"/>
      <c r="C289" s="234" t="s">
        <v>1562</v>
      </c>
      <c r="D289" s="154" t="s">
        <v>1050</v>
      </c>
      <c r="E289" s="155"/>
      <c r="F289" s="155"/>
      <c r="G289" s="274"/>
      <c r="H289" s="80"/>
      <c r="I289" s="229"/>
      <c r="J289" s="230"/>
      <c r="K289" s="231"/>
    </row>
    <row r="290" spans="1:11" ht="13.5" customHeight="1">
      <c r="A290" s="222"/>
      <c r="B290" s="223">
        <v>78</v>
      </c>
      <c r="C290" s="224" t="s">
        <v>2767</v>
      </c>
      <c r="D290" s="151" t="s">
        <v>1051</v>
      </c>
      <c r="E290" s="152"/>
      <c r="F290" s="152"/>
      <c r="G290" s="273" t="s">
        <v>908</v>
      </c>
      <c r="H290" s="78"/>
      <c r="I290" s="229"/>
      <c r="J290" s="230"/>
      <c r="K290" s="231"/>
    </row>
    <row r="291" spans="1:11" ht="13.5" customHeight="1">
      <c r="A291" s="232" t="s">
        <v>1579</v>
      </c>
      <c r="B291" s="233"/>
      <c r="C291" s="234" t="s">
        <v>1711</v>
      </c>
      <c r="D291" s="154" t="s">
        <v>3552</v>
      </c>
      <c r="E291" s="155"/>
      <c r="F291" s="155"/>
      <c r="G291" s="274"/>
      <c r="H291" s="80"/>
      <c r="I291" s="229"/>
      <c r="J291" s="230"/>
      <c r="K291" s="231"/>
    </row>
    <row r="292" spans="1:11" ht="13.5" customHeight="1">
      <c r="A292" s="222"/>
      <c r="B292" s="223">
        <v>72</v>
      </c>
      <c r="C292" s="224" t="s">
        <v>2762</v>
      </c>
      <c r="D292" s="151" t="s">
        <v>906</v>
      </c>
      <c r="E292" s="152"/>
      <c r="F292" s="152"/>
      <c r="G292" s="273" t="s">
        <v>908</v>
      </c>
      <c r="H292" s="78"/>
      <c r="I292" s="229"/>
      <c r="J292" s="230"/>
      <c r="K292" s="231"/>
    </row>
    <row r="293" spans="1:11" ht="13.5" customHeight="1">
      <c r="A293" s="232" t="s">
        <v>1583</v>
      </c>
      <c r="B293" s="233"/>
      <c r="C293" s="234" t="s">
        <v>1582</v>
      </c>
      <c r="D293" s="154" t="s">
        <v>3506</v>
      </c>
      <c r="E293" s="155"/>
      <c r="F293" s="155"/>
      <c r="G293" s="274"/>
      <c r="H293" s="80"/>
      <c r="I293" s="229"/>
      <c r="J293" s="230"/>
      <c r="K293" s="231"/>
    </row>
    <row r="294" spans="1:11" ht="13.5" customHeight="1">
      <c r="A294" s="222"/>
      <c r="B294" s="223">
        <v>64</v>
      </c>
      <c r="C294" s="224" t="s">
        <v>2754</v>
      </c>
      <c r="D294" s="151" t="s">
        <v>907</v>
      </c>
      <c r="E294" s="152"/>
      <c r="F294" s="152"/>
      <c r="G294" s="273" t="s">
        <v>905</v>
      </c>
      <c r="H294" s="78"/>
      <c r="I294" s="229"/>
      <c r="J294" s="230"/>
      <c r="K294" s="231"/>
    </row>
    <row r="295" spans="1:11" ht="13.5" customHeight="1">
      <c r="A295" s="232" t="s">
        <v>1625</v>
      </c>
      <c r="B295" s="233"/>
      <c r="C295" s="234" t="s">
        <v>1598</v>
      </c>
      <c r="D295" s="154" t="s">
        <v>878</v>
      </c>
      <c r="E295" s="155"/>
      <c r="F295" s="155"/>
      <c r="G295" s="274"/>
      <c r="H295" s="80"/>
      <c r="I295" s="229"/>
      <c r="J295" s="230"/>
      <c r="K295" s="231"/>
    </row>
    <row r="296" spans="1:11" ht="13.5" customHeight="1">
      <c r="A296" s="222"/>
      <c r="B296" s="223">
        <v>37</v>
      </c>
      <c r="C296" s="224" t="s">
        <v>2729</v>
      </c>
      <c r="D296" s="151"/>
      <c r="E296" s="152"/>
      <c r="F296" s="152"/>
      <c r="G296" s="273" t="s">
        <v>902</v>
      </c>
      <c r="H296" s="78"/>
      <c r="I296" s="229"/>
      <c r="J296" s="230"/>
      <c r="K296" s="231"/>
    </row>
    <row r="297" spans="1:11" ht="13.5" customHeight="1">
      <c r="A297" s="232" t="s">
        <v>1559</v>
      </c>
      <c r="B297" s="233"/>
      <c r="C297" s="234" t="s">
        <v>1570</v>
      </c>
      <c r="D297" s="154"/>
      <c r="E297" s="155"/>
      <c r="F297" s="155"/>
      <c r="G297" s="274"/>
      <c r="H297" s="80"/>
      <c r="I297" s="229"/>
      <c r="J297" s="230"/>
      <c r="K297" s="231"/>
    </row>
    <row r="298" spans="1:11" ht="13.5" customHeight="1">
      <c r="A298" s="222"/>
      <c r="B298" s="223">
        <v>108</v>
      </c>
      <c r="C298" s="224" t="s">
        <v>2797</v>
      </c>
      <c r="D298" s="151"/>
      <c r="E298" s="152"/>
      <c r="F298" s="152"/>
      <c r="G298" s="273" t="s">
        <v>908</v>
      </c>
      <c r="H298" s="78"/>
      <c r="I298" s="229"/>
      <c r="J298" s="230"/>
      <c r="K298" s="231"/>
    </row>
    <row r="299" spans="1:11" ht="13.5" customHeight="1">
      <c r="A299" s="232" t="s">
        <v>1571</v>
      </c>
      <c r="B299" s="233"/>
      <c r="C299" s="234" t="s">
        <v>1576</v>
      </c>
      <c r="D299" s="154"/>
      <c r="E299" s="155"/>
      <c r="F299" s="155"/>
      <c r="G299" s="274"/>
      <c r="H299" s="80"/>
      <c r="I299" s="229"/>
      <c r="J299" s="230"/>
      <c r="K299" s="231"/>
    </row>
  </sheetData>
  <sheetProtection/>
  <mergeCells count="4">
    <mergeCell ref="A2:H2"/>
    <mergeCell ref="A3:H3"/>
    <mergeCell ref="A4:H4"/>
    <mergeCell ref="D6:F6"/>
  </mergeCells>
  <printOptions horizontalCentered="1"/>
  <pageMargins left="0.7480314960629921" right="0.7480314960629921" top="0" bottom="0" header="0" footer="0"/>
  <pageSetup horizontalDpi="600" verticalDpi="600" orientation="portrait" paperSize="9" r:id="rId1"/>
  <rowBreaks count="1" manualBreakCount="1">
    <brk id="6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Q299"/>
  <sheetViews>
    <sheetView tabSelected="1" zoomScalePageLayoutView="0" workbookViewId="0" topLeftCell="A1">
      <selection activeCell="A2" sqref="A2:O2"/>
    </sheetView>
  </sheetViews>
  <sheetFormatPr defaultColWidth="9.140625" defaultRowHeight="12.75"/>
  <cols>
    <col min="1" max="1" width="7.140625" style="50" customWidth="1"/>
    <col min="2" max="2" width="4.28125" style="50" customWidth="1"/>
    <col min="3" max="3" width="23.421875" style="50" customWidth="1"/>
    <col min="4" max="13" width="6.7109375" style="157" customWidth="1"/>
    <col min="14" max="14" width="6.7109375" style="50" customWidth="1"/>
    <col min="15" max="15" width="14.57421875" style="50" customWidth="1"/>
    <col min="16" max="16" width="3.57421875" style="50" customWidth="1"/>
    <col min="17" max="17" width="9.140625" style="144" customWidth="1"/>
  </cols>
  <sheetData>
    <row r="1" spans="1:15" ht="4.5" customHeight="1">
      <c r="A1" s="63"/>
      <c r="B1" s="62"/>
      <c r="C1" s="62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62"/>
      <c r="O1" s="62"/>
    </row>
    <row r="2" spans="1:15" ht="15.75">
      <c r="A2" s="294" t="str">
        <f>Startlist!$F2</f>
        <v>SILVESTON 48.SAAREMAA RALLI 2015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3" spans="1:15" ht="15">
      <c r="A3" s="295" t="str">
        <f>Startlist!$F3</f>
        <v>09-10 October 2015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</row>
    <row r="4" spans="1:15" ht="15">
      <c r="A4" s="295" t="str">
        <f>Startlist!$F4</f>
        <v>Saaremaa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</row>
    <row r="5" spans="1:15" ht="15">
      <c r="A5" s="11" t="s">
        <v>1517</v>
      </c>
      <c r="B5" s="49"/>
      <c r="C5" s="49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49"/>
      <c r="O5" s="49"/>
    </row>
    <row r="6" spans="1:15" ht="12.75">
      <c r="A6" s="35" t="s">
        <v>1528</v>
      </c>
      <c r="B6" s="27" t="s">
        <v>1529</v>
      </c>
      <c r="C6" s="28" t="s">
        <v>1530</v>
      </c>
      <c r="D6" s="296" t="s">
        <v>1556</v>
      </c>
      <c r="E6" s="297"/>
      <c r="F6" s="297"/>
      <c r="G6" s="297"/>
      <c r="H6" s="297"/>
      <c r="I6" s="297"/>
      <c r="J6" s="297"/>
      <c r="K6" s="297"/>
      <c r="L6" s="297"/>
      <c r="M6" s="298"/>
      <c r="N6" s="26" t="s">
        <v>1539</v>
      </c>
      <c r="O6" s="26" t="s">
        <v>1550</v>
      </c>
    </row>
    <row r="7" spans="1:15" ht="12.75">
      <c r="A7" s="34" t="s">
        <v>1552</v>
      </c>
      <c r="B7" s="29"/>
      <c r="C7" s="30" t="s">
        <v>1526</v>
      </c>
      <c r="D7" s="148" t="s">
        <v>1531</v>
      </c>
      <c r="E7" s="149" t="s">
        <v>1532</v>
      </c>
      <c r="F7" s="149" t="s">
        <v>1533</v>
      </c>
      <c r="G7" s="149" t="s">
        <v>1534</v>
      </c>
      <c r="H7" s="149" t="s">
        <v>1535</v>
      </c>
      <c r="I7" s="149" t="s">
        <v>1536</v>
      </c>
      <c r="J7" s="149" t="s">
        <v>1537</v>
      </c>
      <c r="K7" s="149" t="s">
        <v>1668</v>
      </c>
      <c r="L7" s="149" t="s">
        <v>1712</v>
      </c>
      <c r="M7" s="150">
        <v>10</v>
      </c>
      <c r="N7" s="33"/>
      <c r="O7" s="34" t="s">
        <v>1551</v>
      </c>
    </row>
    <row r="8" spans="1:17" ht="12.75">
      <c r="A8" s="70" t="s">
        <v>2044</v>
      </c>
      <c r="B8" s="76">
        <v>4</v>
      </c>
      <c r="C8" s="71" t="s">
        <v>2055</v>
      </c>
      <c r="D8" s="151" t="s">
        <v>2056</v>
      </c>
      <c r="E8" s="152" t="s">
        <v>2057</v>
      </c>
      <c r="F8" s="152" t="s">
        <v>2058</v>
      </c>
      <c r="G8" s="152" t="s">
        <v>3628</v>
      </c>
      <c r="H8" s="152" t="s">
        <v>3629</v>
      </c>
      <c r="I8" s="152" t="s">
        <v>3630</v>
      </c>
      <c r="J8" s="152" t="s">
        <v>406</v>
      </c>
      <c r="K8" s="152" t="s">
        <v>407</v>
      </c>
      <c r="L8" s="152" t="s">
        <v>3692</v>
      </c>
      <c r="M8" s="153" t="s">
        <v>3693</v>
      </c>
      <c r="N8" s="65"/>
      <c r="O8" s="66" t="s">
        <v>3694</v>
      </c>
      <c r="P8" s="57"/>
      <c r="Q8" s="143"/>
    </row>
    <row r="9" spans="1:17" ht="12.75">
      <c r="A9" s="67" t="s">
        <v>1559</v>
      </c>
      <c r="B9" s="72"/>
      <c r="C9" s="73" t="s">
        <v>1562</v>
      </c>
      <c r="D9" s="154" t="s">
        <v>2051</v>
      </c>
      <c r="E9" s="155" t="s">
        <v>2050</v>
      </c>
      <c r="F9" s="155" t="s">
        <v>2840</v>
      </c>
      <c r="G9" s="155" t="s">
        <v>2051</v>
      </c>
      <c r="H9" s="155" t="s">
        <v>2051</v>
      </c>
      <c r="I9" s="155" t="s">
        <v>2050</v>
      </c>
      <c r="J9" s="155" t="s">
        <v>2051</v>
      </c>
      <c r="K9" s="155" t="s">
        <v>2068</v>
      </c>
      <c r="L9" s="155" t="s">
        <v>2051</v>
      </c>
      <c r="M9" s="156" t="s">
        <v>2050</v>
      </c>
      <c r="N9" s="74"/>
      <c r="O9" s="75" t="s">
        <v>2053</v>
      </c>
      <c r="P9" s="57"/>
      <c r="Q9" s="143"/>
    </row>
    <row r="10" spans="1:17" ht="12.75">
      <c r="A10" s="70" t="s">
        <v>2054</v>
      </c>
      <c r="B10" s="76">
        <v>2</v>
      </c>
      <c r="C10" s="71" t="s">
        <v>2062</v>
      </c>
      <c r="D10" s="151" t="s">
        <v>2063</v>
      </c>
      <c r="E10" s="152" t="s">
        <v>2064</v>
      </c>
      <c r="F10" s="152" t="s">
        <v>2065</v>
      </c>
      <c r="G10" s="152" t="s">
        <v>3600</v>
      </c>
      <c r="H10" s="152" t="s">
        <v>3601</v>
      </c>
      <c r="I10" s="152" t="s">
        <v>3602</v>
      </c>
      <c r="J10" s="152" t="s">
        <v>408</v>
      </c>
      <c r="K10" s="152" t="s">
        <v>409</v>
      </c>
      <c r="L10" s="152" t="s">
        <v>3695</v>
      </c>
      <c r="M10" s="153" t="s">
        <v>3696</v>
      </c>
      <c r="N10" s="65"/>
      <c r="O10" s="66" t="s">
        <v>3697</v>
      </c>
      <c r="P10" s="57"/>
      <c r="Q10" s="143"/>
    </row>
    <row r="11" spans="1:17" ht="12.75">
      <c r="A11" s="67" t="s">
        <v>1559</v>
      </c>
      <c r="B11" s="72"/>
      <c r="C11" s="73" t="s">
        <v>1562</v>
      </c>
      <c r="D11" s="154" t="s">
        <v>2067</v>
      </c>
      <c r="E11" s="155" t="s">
        <v>2068</v>
      </c>
      <c r="F11" s="155" t="s">
        <v>2051</v>
      </c>
      <c r="G11" s="155" t="s">
        <v>2068</v>
      </c>
      <c r="H11" s="155" t="s">
        <v>2050</v>
      </c>
      <c r="I11" s="155" t="s">
        <v>2051</v>
      </c>
      <c r="J11" s="155" t="s">
        <v>2050</v>
      </c>
      <c r="K11" s="155" t="s">
        <v>2050</v>
      </c>
      <c r="L11" s="155" t="s">
        <v>2068</v>
      </c>
      <c r="M11" s="156" t="s">
        <v>2068</v>
      </c>
      <c r="N11" s="74"/>
      <c r="O11" s="75" t="s">
        <v>3698</v>
      </c>
      <c r="P11" s="57"/>
      <c r="Q11" s="143"/>
    </row>
    <row r="12" spans="1:17" ht="12.75">
      <c r="A12" s="70" t="s">
        <v>2061</v>
      </c>
      <c r="B12" s="76">
        <v>1</v>
      </c>
      <c r="C12" s="71" t="s">
        <v>2045</v>
      </c>
      <c r="D12" s="151" t="s">
        <v>2046</v>
      </c>
      <c r="E12" s="152" t="s">
        <v>2047</v>
      </c>
      <c r="F12" s="152" t="s">
        <v>2048</v>
      </c>
      <c r="G12" s="152" t="s">
        <v>3603</v>
      </c>
      <c r="H12" s="152" t="s">
        <v>3604</v>
      </c>
      <c r="I12" s="152" t="s">
        <v>3605</v>
      </c>
      <c r="J12" s="152" t="s">
        <v>410</v>
      </c>
      <c r="K12" s="152" t="s">
        <v>411</v>
      </c>
      <c r="L12" s="152" t="s">
        <v>3699</v>
      </c>
      <c r="M12" s="153" t="s">
        <v>3700</v>
      </c>
      <c r="N12" s="65" t="s">
        <v>3606</v>
      </c>
      <c r="O12" s="66" t="s">
        <v>3701</v>
      </c>
      <c r="P12" s="57"/>
      <c r="Q12" s="143"/>
    </row>
    <row r="13" spans="1:17" ht="12.75">
      <c r="A13" s="67" t="s">
        <v>1559</v>
      </c>
      <c r="B13" s="72"/>
      <c r="C13" s="73" t="s">
        <v>1570</v>
      </c>
      <c r="D13" s="154" t="s">
        <v>2050</v>
      </c>
      <c r="E13" s="155" t="s">
        <v>2051</v>
      </c>
      <c r="F13" s="155" t="s">
        <v>2839</v>
      </c>
      <c r="G13" s="155" t="s">
        <v>2050</v>
      </c>
      <c r="H13" s="155" t="s">
        <v>2068</v>
      </c>
      <c r="I13" s="155" t="s">
        <v>2068</v>
      </c>
      <c r="J13" s="155" t="s">
        <v>2068</v>
      </c>
      <c r="K13" s="155" t="s">
        <v>2051</v>
      </c>
      <c r="L13" s="155" t="s">
        <v>2050</v>
      </c>
      <c r="M13" s="156" t="s">
        <v>2051</v>
      </c>
      <c r="N13" s="74"/>
      <c r="O13" s="75" t="s">
        <v>3702</v>
      </c>
      <c r="P13" s="57"/>
      <c r="Q13" s="143"/>
    </row>
    <row r="14" spans="1:17" ht="12.75">
      <c r="A14" s="70" t="s">
        <v>412</v>
      </c>
      <c r="B14" s="76">
        <v>3</v>
      </c>
      <c r="C14" s="71" t="s">
        <v>2081</v>
      </c>
      <c r="D14" s="151" t="s">
        <v>2082</v>
      </c>
      <c r="E14" s="152" t="s">
        <v>2083</v>
      </c>
      <c r="F14" s="152" t="s">
        <v>2084</v>
      </c>
      <c r="G14" s="152" t="s">
        <v>3610</v>
      </c>
      <c r="H14" s="152" t="s">
        <v>3611</v>
      </c>
      <c r="I14" s="152" t="s">
        <v>3612</v>
      </c>
      <c r="J14" s="152" t="s">
        <v>413</v>
      </c>
      <c r="K14" s="152" t="s">
        <v>414</v>
      </c>
      <c r="L14" s="152" t="s">
        <v>3703</v>
      </c>
      <c r="M14" s="153" t="s">
        <v>3704</v>
      </c>
      <c r="N14" s="65"/>
      <c r="O14" s="66" t="s">
        <v>3705</v>
      </c>
      <c r="P14" s="57"/>
      <c r="Q14" s="143"/>
    </row>
    <row r="15" spans="1:17" ht="12.75">
      <c r="A15" s="67" t="s">
        <v>1559</v>
      </c>
      <c r="B15" s="72"/>
      <c r="C15" s="73" t="s">
        <v>1570</v>
      </c>
      <c r="D15" s="154" t="s">
        <v>2052</v>
      </c>
      <c r="E15" s="155" t="s">
        <v>3182</v>
      </c>
      <c r="F15" s="155" t="s">
        <v>2086</v>
      </c>
      <c r="G15" s="155" t="s">
        <v>3662</v>
      </c>
      <c r="H15" s="155" t="s">
        <v>2067</v>
      </c>
      <c r="I15" s="155" t="s">
        <v>2086</v>
      </c>
      <c r="J15" s="155" t="s">
        <v>415</v>
      </c>
      <c r="K15" s="155" t="s">
        <v>415</v>
      </c>
      <c r="L15" s="155" t="s">
        <v>2067</v>
      </c>
      <c r="M15" s="156" t="s">
        <v>415</v>
      </c>
      <c r="N15" s="74"/>
      <c r="O15" s="75" t="s">
        <v>3706</v>
      </c>
      <c r="P15" s="57"/>
      <c r="Q15" s="143"/>
    </row>
    <row r="16" spans="1:17" ht="12.75">
      <c r="A16" s="70" t="s">
        <v>3613</v>
      </c>
      <c r="B16" s="76">
        <v>9</v>
      </c>
      <c r="C16" s="71" t="s">
        <v>2110</v>
      </c>
      <c r="D16" s="151" t="s">
        <v>2111</v>
      </c>
      <c r="E16" s="152" t="s">
        <v>2112</v>
      </c>
      <c r="F16" s="152" t="s">
        <v>2113</v>
      </c>
      <c r="G16" s="152" t="s">
        <v>3632</v>
      </c>
      <c r="H16" s="152" t="s">
        <v>3633</v>
      </c>
      <c r="I16" s="152" t="s">
        <v>3634</v>
      </c>
      <c r="J16" s="152" t="s">
        <v>3655</v>
      </c>
      <c r="K16" s="152" t="s">
        <v>420</v>
      </c>
      <c r="L16" s="152" t="s">
        <v>3707</v>
      </c>
      <c r="M16" s="153" t="s">
        <v>3708</v>
      </c>
      <c r="N16" s="65"/>
      <c r="O16" s="66" t="s">
        <v>3709</v>
      </c>
      <c r="P16" s="57"/>
      <c r="Q16" s="143"/>
    </row>
    <row r="17" spans="1:17" ht="12.75">
      <c r="A17" s="67" t="s">
        <v>1571</v>
      </c>
      <c r="B17" s="72"/>
      <c r="C17" s="73" t="s">
        <v>1562</v>
      </c>
      <c r="D17" s="154" t="s">
        <v>2704</v>
      </c>
      <c r="E17" s="155" t="s">
        <v>2891</v>
      </c>
      <c r="F17" s="155" t="s">
        <v>2095</v>
      </c>
      <c r="G17" s="155" t="s">
        <v>2102</v>
      </c>
      <c r="H17" s="155" t="s">
        <v>2094</v>
      </c>
      <c r="I17" s="155" t="s">
        <v>2847</v>
      </c>
      <c r="J17" s="155" t="s">
        <v>2102</v>
      </c>
      <c r="K17" s="155" t="s">
        <v>2102</v>
      </c>
      <c r="L17" s="155" t="s">
        <v>2077</v>
      </c>
      <c r="M17" s="156" t="s">
        <v>2102</v>
      </c>
      <c r="N17" s="74"/>
      <c r="O17" s="75" t="s">
        <v>3710</v>
      </c>
      <c r="P17" s="57"/>
      <c r="Q17" s="143"/>
    </row>
    <row r="18" spans="1:17" ht="12.75">
      <c r="A18" s="70" t="s">
        <v>421</v>
      </c>
      <c r="B18" s="76">
        <v>10</v>
      </c>
      <c r="C18" s="71" t="s">
        <v>2097</v>
      </c>
      <c r="D18" s="151" t="s">
        <v>2098</v>
      </c>
      <c r="E18" s="152" t="s">
        <v>2099</v>
      </c>
      <c r="F18" s="152" t="s">
        <v>2100</v>
      </c>
      <c r="G18" s="152" t="s">
        <v>3620</v>
      </c>
      <c r="H18" s="152" t="s">
        <v>3621</v>
      </c>
      <c r="I18" s="152" t="s">
        <v>3622</v>
      </c>
      <c r="J18" s="152" t="s">
        <v>416</v>
      </c>
      <c r="K18" s="152" t="s">
        <v>417</v>
      </c>
      <c r="L18" s="152" t="s">
        <v>3052</v>
      </c>
      <c r="M18" s="153" t="s">
        <v>3711</v>
      </c>
      <c r="N18" s="65"/>
      <c r="O18" s="66" t="s">
        <v>3712</v>
      </c>
      <c r="P18" s="57"/>
      <c r="Q18" s="143"/>
    </row>
    <row r="19" spans="1:17" ht="12.75">
      <c r="A19" s="67" t="s">
        <v>1571</v>
      </c>
      <c r="B19" s="72"/>
      <c r="C19" s="73" t="s">
        <v>1570</v>
      </c>
      <c r="D19" s="154" t="s">
        <v>2850</v>
      </c>
      <c r="E19" s="155" t="s">
        <v>3183</v>
      </c>
      <c r="F19" s="155" t="s">
        <v>2848</v>
      </c>
      <c r="G19" s="155" t="s">
        <v>3775</v>
      </c>
      <c r="H19" s="155" t="s">
        <v>3656</v>
      </c>
      <c r="I19" s="155" t="s">
        <v>2095</v>
      </c>
      <c r="J19" s="155" t="s">
        <v>2095</v>
      </c>
      <c r="K19" s="155" t="s">
        <v>2857</v>
      </c>
      <c r="L19" s="155" t="s">
        <v>2857</v>
      </c>
      <c r="M19" s="156" t="s">
        <v>2857</v>
      </c>
      <c r="N19" s="74"/>
      <c r="O19" s="75" t="s">
        <v>3713</v>
      </c>
      <c r="P19" s="57"/>
      <c r="Q19" s="143"/>
    </row>
    <row r="20" spans="1:17" ht="12.75">
      <c r="A20" s="70" t="s">
        <v>3714</v>
      </c>
      <c r="B20" s="76">
        <v>6</v>
      </c>
      <c r="C20" s="71" t="s">
        <v>2104</v>
      </c>
      <c r="D20" s="151" t="s">
        <v>2105</v>
      </c>
      <c r="E20" s="152" t="s">
        <v>2106</v>
      </c>
      <c r="F20" s="152" t="s">
        <v>2107</v>
      </c>
      <c r="G20" s="152" t="s">
        <v>3614</v>
      </c>
      <c r="H20" s="152" t="s">
        <v>3637</v>
      </c>
      <c r="I20" s="152" t="s">
        <v>3638</v>
      </c>
      <c r="J20" s="152" t="s">
        <v>422</v>
      </c>
      <c r="K20" s="152" t="s">
        <v>423</v>
      </c>
      <c r="L20" s="152" t="s">
        <v>3715</v>
      </c>
      <c r="M20" s="153" t="s">
        <v>3716</v>
      </c>
      <c r="N20" s="65"/>
      <c r="O20" s="66" t="s">
        <v>3717</v>
      </c>
      <c r="P20" s="57"/>
      <c r="Q20" s="143"/>
    </row>
    <row r="21" spans="1:17" ht="12.75">
      <c r="A21" s="67" t="s">
        <v>1559</v>
      </c>
      <c r="B21" s="72"/>
      <c r="C21" s="73" t="s">
        <v>1570</v>
      </c>
      <c r="D21" s="154" t="s">
        <v>2840</v>
      </c>
      <c r="E21" s="155" t="s">
        <v>2886</v>
      </c>
      <c r="F21" s="155" t="s">
        <v>2868</v>
      </c>
      <c r="G21" s="155" t="s">
        <v>283</v>
      </c>
      <c r="H21" s="155" t="s">
        <v>3639</v>
      </c>
      <c r="I21" s="155" t="s">
        <v>3640</v>
      </c>
      <c r="J21" s="155" t="s">
        <v>525</v>
      </c>
      <c r="K21" s="155" t="s">
        <v>2840</v>
      </c>
      <c r="L21" s="155" t="s">
        <v>525</v>
      </c>
      <c r="M21" s="156" t="s">
        <v>2840</v>
      </c>
      <c r="N21" s="74"/>
      <c r="O21" s="75" t="s">
        <v>3718</v>
      </c>
      <c r="P21" s="57"/>
      <c r="Q21" s="143"/>
    </row>
    <row r="22" spans="1:17" ht="12.75">
      <c r="A22" s="70" t="s">
        <v>3719</v>
      </c>
      <c r="B22" s="76">
        <v>15</v>
      </c>
      <c r="C22" s="71" t="s">
        <v>2708</v>
      </c>
      <c r="D22" s="151" t="s">
        <v>2861</v>
      </c>
      <c r="E22" s="152" t="s">
        <v>2862</v>
      </c>
      <c r="F22" s="152" t="s">
        <v>2863</v>
      </c>
      <c r="G22" s="152" t="s">
        <v>3614</v>
      </c>
      <c r="H22" s="152" t="s">
        <v>3615</v>
      </c>
      <c r="I22" s="152" t="s">
        <v>3616</v>
      </c>
      <c r="J22" s="152" t="s">
        <v>418</v>
      </c>
      <c r="K22" s="152" t="s">
        <v>419</v>
      </c>
      <c r="L22" s="152" t="s">
        <v>3720</v>
      </c>
      <c r="M22" s="153" t="s">
        <v>3721</v>
      </c>
      <c r="N22" s="65"/>
      <c r="O22" s="66" t="s">
        <v>3722</v>
      </c>
      <c r="P22" s="57"/>
      <c r="Q22" s="143"/>
    </row>
    <row r="23" spans="1:17" ht="12.75">
      <c r="A23" s="67" t="s">
        <v>1579</v>
      </c>
      <c r="B23" s="72"/>
      <c r="C23" s="73" t="s">
        <v>1582</v>
      </c>
      <c r="D23" s="154" t="s">
        <v>2858</v>
      </c>
      <c r="E23" s="155" t="s">
        <v>2115</v>
      </c>
      <c r="F23" s="155" t="s">
        <v>2865</v>
      </c>
      <c r="G23" s="155" t="s">
        <v>3183</v>
      </c>
      <c r="H23" s="155" t="s">
        <v>2847</v>
      </c>
      <c r="I23" s="155" t="s">
        <v>3635</v>
      </c>
      <c r="J23" s="155" t="s">
        <v>2844</v>
      </c>
      <c r="K23" s="155" t="s">
        <v>2851</v>
      </c>
      <c r="L23" s="155" t="s">
        <v>2896</v>
      </c>
      <c r="M23" s="156" t="s">
        <v>3664</v>
      </c>
      <c r="N23" s="74"/>
      <c r="O23" s="75" t="s">
        <v>3723</v>
      </c>
      <c r="P23" s="57"/>
      <c r="Q23" s="143"/>
    </row>
    <row r="24" spans="1:17" ht="12.75">
      <c r="A24" s="70" t="s">
        <v>424</v>
      </c>
      <c r="B24" s="76">
        <v>27</v>
      </c>
      <c r="C24" s="71" t="s">
        <v>2719</v>
      </c>
      <c r="D24" s="151" t="s">
        <v>2879</v>
      </c>
      <c r="E24" s="152" t="s">
        <v>2880</v>
      </c>
      <c r="F24" s="152" t="s">
        <v>2881</v>
      </c>
      <c r="G24" s="152" t="s">
        <v>3644</v>
      </c>
      <c r="H24" s="152" t="s">
        <v>3645</v>
      </c>
      <c r="I24" s="152" t="s">
        <v>3646</v>
      </c>
      <c r="J24" s="152" t="s">
        <v>427</v>
      </c>
      <c r="K24" s="152" t="s">
        <v>428</v>
      </c>
      <c r="L24" s="152" t="s">
        <v>3724</v>
      </c>
      <c r="M24" s="153" t="s">
        <v>3725</v>
      </c>
      <c r="N24" s="65"/>
      <c r="O24" s="66" t="s">
        <v>3726</v>
      </c>
      <c r="P24" s="57"/>
      <c r="Q24" s="143"/>
    </row>
    <row r="25" spans="1:17" ht="12.75">
      <c r="A25" s="67" t="s">
        <v>1583</v>
      </c>
      <c r="B25" s="72"/>
      <c r="C25" s="73" t="s">
        <v>1585</v>
      </c>
      <c r="D25" s="154" t="s">
        <v>888</v>
      </c>
      <c r="E25" s="155" t="s">
        <v>2102</v>
      </c>
      <c r="F25" s="155" t="s">
        <v>3058</v>
      </c>
      <c r="G25" s="155" t="s">
        <v>21</v>
      </c>
      <c r="H25" s="155" t="s">
        <v>2883</v>
      </c>
      <c r="I25" s="155" t="s">
        <v>3183</v>
      </c>
      <c r="J25" s="155" t="s">
        <v>3661</v>
      </c>
      <c r="K25" s="155" t="s">
        <v>3183</v>
      </c>
      <c r="L25" s="155" t="s">
        <v>368</v>
      </c>
      <c r="M25" s="156" t="s">
        <v>2847</v>
      </c>
      <c r="N25" s="74"/>
      <c r="O25" s="75" t="s">
        <v>3727</v>
      </c>
      <c r="P25" s="57"/>
      <c r="Q25" s="143"/>
    </row>
    <row r="26" spans="1:17" ht="12.75">
      <c r="A26" s="70" t="s">
        <v>426</v>
      </c>
      <c r="B26" s="76">
        <v>7</v>
      </c>
      <c r="C26" s="71" t="s">
        <v>2698</v>
      </c>
      <c r="D26" s="151" t="s">
        <v>2699</v>
      </c>
      <c r="E26" s="152" t="s">
        <v>2700</v>
      </c>
      <c r="F26" s="152" t="s">
        <v>2701</v>
      </c>
      <c r="G26" s="152" t="s">
        <v>3641</v>
      </c>
      <c r="H26" s="152" t="s">
        <v>3642</v>
      </c>
      <c r="I26" s="152" t="s">
        <v>3643</v>
      </c>
      <c r="J26" s="152" t="s">
        <v>3645</v>
      </c>
      <c r="K26" s="152" t="s">
        <v>425</v>
      </c>
      <c r="L26" s="152" t="s">
        <v>3728</v>
      </c>
      <c r="M26" s="153" t="s">
        <v>3729</v>
      </c>
      <c r="N26" s="65"/>
      <c r="O26" s="66" t="s">
        <v>3730</v>
      </c>
      <c r="P26" s="57"/>
      <c r="Q26" s="143"/>
    </row>
    <row r="27" spans="1:17" ht="12.75">
      <c r="A27" s="67" t="s">
        <v>1698</v>
      </c>
      <c r="B27" s="72"/>
      <c r="C27" s="73" t="s">
        <v>1816</v>
      </c>
      <c r="D27" s="154" t="s">
        <v>2902</v>
      </c>
      <c r="E27" s="155" t="s">
        <v>970</v>
      </c>
      <c r="F27" s="155" t="s">
        <v>2986</v>
      </c>
      <c r="G27" s="155" t="s">
        <v>2095</v>
      </c>
      <c r="H27" s="155" t="s">
        <v>2910</v>
      </c>
      <c r="I27" s="155" t="s">
        <v>2077</v>
      </c>
      <c r="J27" s="155" t="s">
        <v>2115</v>
      </c>
      <c r="K27" s="155" t="s">
        <v>2847</v>
      </c>
      <c r="L27" s="155" t="s">
        <v>2851</v>
      </c>
      <c r="M27" s="156" t="s">
        <v>2418</v>
      </c>
      <c r="N27" s="74"/>
      <c r="O27" s="75" t="s">
        <v>3731</v>
      </c>
      <c r="P27" s="57"/>
      <c r="Q27" s="143"/>
    </row>
    <row r="28" spans="1:17" ht="12.75">
      <c r="A28" s="70" t="s">
        <v>2125</v>
      </c>
      <c r="B28" s="76">
        <v>17</v>
      </c>
      <c r="C28" s="71" t="s">
        <v>2710</v>
      </c>
      <c r="D28" s="151" t="s">
        <v>2923</v>
      </c>
      <c r="E28" s="152" t="s">
        <v>2924</v>
      </c>
      <c r="F28" s="152" t="s">
        <v>2925</v>
      </c>
      <c r="G28" s="152" t="s">
        <v>3751</v>
      </c>
      <c r="H28" s="152" t="s">
        <v>3752</v>
      </c>
      <c r="I28" s="152" t="s">
        <v>3753</v>
      </c>
      <c r="J28" s="152" t="s">
        <v>3819</v>
      </c>
      <c r="K28" s="152" t="s">
        <v>3619</v>
      </c>
      <c r="L28" s="152" t="s">
        <v>2191</v>
      </c>
      <c r="M28" s="153" t="s">
        <v>2192</v>
      </c>
      <c r="N28" s="65"/>
      <c r="O28" s="66" t="s">
        <v>2193</v>
      </c>
      <c r="P28" s="57"/>
      <c r="Q28" s="143"/>
    </row>
    <row r="29" spans="1:17" ht="12.75">
      <c r="A29" s="67" t="s">
        <v>1590</v>
      </c>
      <c r="B29" s="72"/>
      <c r="C29" s="73" t="s">
        <v>1595</v>
      </c>
      <c r="D29" s="154" t="s">
        <v>892</v>
      </c>
      <c r="E29" s="155" t="s">
        <v>3448</v>
      </c>
      <c r="F29" s="155" t="s">
        <v>3087</v>
      </c>
      <c r="G29" s="155" t="s">
        <v>3676</v>
      </c>
      <c r="H29" s="155" t="s">
        <v>284</v>
      </c>
      <c r="I29" s="155" t="s">
        <v>3690</v>
      </c>
      <c r="J29" s="155" t="s">
        <v>3765</v>
      </c>
      <c r="K29" s="155" t="s">
        <v>2844</v>
      </c>
      <c r="L29" s="155" t="s">
        <v>3635</v>
      </c>
      <c r="M29" s="156" t="s">
        <v>2844</v>
      </c>
      <c r="N29" s="74"/>
      <c r="O29" s="75" t="s">
        <v>2194</v>
      </c>
      <c r="P29" s="57"/>
      <c r="Q29" s="143"/>
    </row>
    <row r="30" spans="1:17" ht="12.75">
      <c r="A30" s="70" t="s">
        <v>2130</v>
      </c>
      <c r="B30" s="76">
        <v>49</v>
      </c>
      <c r="C30" s="71" t="s">
        <v>2741</v>
      </c>
      <c r="D30" s="151" t="s">
        <v>3062</v>
      </c>
      <c r="E30" s="152" t="s">
        <v>2091</v>
      </c>
      <c r="F30" s="152" t="s">
        <v>3063</v>
      </c>
      <c r="G30" s="152" t="s">
        <v>3654</v>
      </c>
      <c r="H30" s="152" t="s">
        <v>3669</v>
      </c>
      <c r="I30" s="152" t="s">
        <v>3670</v>
      </c>
      <c r="J30" s="152" t="s">
        <v>429</v>
      </c>
      <c r="K30" s="152" t="s">
        <v>430</v>
      </c>
      <c r="L30" s="152" t="s">
        <v>2126</v>
      </c>
      <c r="M30" s="153" t="s">
        <v>2127</v>
      </c>
      <c r="N30" s="65"/>
      <c r="O30" s="66" t="s">
        <v>2128</v>
      </c>
      <c r="P30" s="57"/>
      <c r="Q30" s="143"/>
    </row>
    <row r="31" spans="1:17" ht="12.75">
      <c r="A31" s="67" t="s">
        <v>1869</v>
      </c>
      <c r="B31" s="72"/>
      <c r="C31" s="73" t="s">
        <v>1245</v>
      </c>
      <c r="D31" s="154" t="s">
        <v>966</v>
      </c>
      <c r="E31" s="155" t="s">
        <v>3184</v>
      </c>
      <c r="F31" s="155" t="s">
        <v>3065</v>
      </c>
      <c r="G31" s="155" t="s">
        <v>3857</v>
      </c>
      <c r="H31" s="155" t="s">
        <v>287</v>
      </c>
      <c r="I31" s="155" t="s">
        <v>2883</v>
      </c>
      <c r="J31" s="155" t="s">
        <v>888</v>
      </c>
      <c r="K31" s="155" t="s">
        <v>368</v>
      </c>
      <c r="L31" s="155" t="s">
        <v>3065</v>
      </c>
      <c r="M31" s="156" t="s">
        <v>2896</v>
      </c>
      <c r="N31" s="74"/>
      <c r="O31" s="75" t="s">
        <v>2129</v>
      </c>
      <c r="P31" s="57"/>
      <c r="Q31" s="143"/>
    </row>
    <row r="32" spans="1:17" ht="12.75">
      <c r="A32" s="70" t="s">
        <v>2195</v>
      </c>
      <c r="B32" s="76">
        <v>206</v>
      </c>
      <c r="C32" s="71" t="s">
        <v>2728</v>
      </c>
      <c r="D32" s="151" t="s">
        <v>2998</v>
      </c>
      <c r="E32" s="152" t="s">
        <v>2999</v>
      </c>
      <c r="F32" s="152" t="s">
        <v>3000</v>
      </c>
      <c r="G32" s="152" t="s">
        <v>3761</v>
      </c>
      <c r="H32" s="152" t="s">
        <v>3762</v>
      </c>
      <c r="I32" s="152" t="s">
        <v>3763</v>
      </c>
      <c r="J32" s="152" t="s">
        <v>3770</v>
      </c>
      <c r="K32" s="152" t="s">
        <v>442</v>
      </c>
      <c r="L32" s="152" t="s">
        <v>2131</v>
      </c>
      <c r="M32" s="153" t="s">
        <v>2132</v>
      </c>
      <c r="N32" s="65"/>
      <c r="O32" s="66" t="s">
        <v>2133</v>
      </c>
      <c r="P32" s="57"/>
      <c r="Q32" s="143"/>
    </row>
    <row r="33" spans="1:17" ht="12.75">
      <c r="A33" s="67" t="s">
        <v>1653</v>
      </c>
      <c r="B33" s="72"/>
      <c r="C33" s="73" t="s">
        <v>1601</v>
      </c>
      <c r="D33" s="154" t="s">
        <v>891</v>
      </c>
      <c r="E33" s="155" t="s">
        <v>3057</v>
      </c>
      <c r="F33" s="155" t="s">
        <v>3259</v>
      </c>
      <c r="G33" s="155" t="s">
        <v>2983</v>
      </c>
      <c r="H33" s="155" t="s">
        <v>290</v>
      </c>
      <c r="I33" s="155" t="s">
        <v>3065</v>
      </c>
      <c r="J33" s="155" t="s">
        <v>3664</v>
      </c>
      <c r="K33" s="155" t="s">
        <v>3661</v>
      </c>
      <c r="L33" s="155" t="s">
        <v>3184</v>
      </c>
      <c r="M33" s="156" t="s">
        <v>3183</v>
      </c>
      <c r="N33" s="74"/>
      <c r="O33" s="75" t="s">
        <v>2134</v>
      </c>
      <c r="P33" s="57"/>
      <c r="Q33" s="143"/>
    </row>
    <row r="34" spans="1:17" ht="12.75">
      <c r="A34" s="70" t="s">
        <v>2139</v>
      </c>
      <c r="B34" s="76">
        <v>28</v>
      </c>
      <c r="C34" s="71" t="s">
        <v>2720</v>
      </c>
      <c r="D34" s="151" t="s">
        <v>2975</v>
      </c>
      <c r="E34" s="152" t="s">
        <v>2976</v>
      </c>
      <c r="F34" s="152" t="s">
        <v>2965</v>
      </c>
      <c r="G34" s="152" t="s">
        <v>3671</v>
      </c>
      <c r="H34" s="152" t="s">
        <v>3672</v>
      </c>
      <c r="I34" s="152" t="s">
        <v>3673</v>
      </c>
      <c r="J34" s="152" t="s">
        <v>431</v>
      </c>
      <c r="K34" s="152" t="s">
        <v>432</v>
      </c>
      <c r="L34" s="152" t="s">
        <v>2135</v>
      </c>
      <c r="M34" s="153" t="s">
        <v>2136</v>
      </c>
      <c r="N34" s="65"/>
      <c r="O34" s="66" t="s">
        <v>2137</v>
      </c>
      <c r="P34" s="57"/>
      <c r="Q34" s="143"/>
    </row>
    <row r="35" spans="1:17" ht="12.75">
      <c r="A35" s="67" t="s">
        <v>1579</v>
      </c>
      <c r="B35" s="72"/>
      <c r="C35" s="73" t="s">
        <v>1582</v>
      </c>
      <c r="D35" s="154" t="s">
        <v>3087</v>
      </c>
      <c r="E35" s="155" t="s">
        <v>3010</v>
      </c>
      <c r="F35" s="155" t="s">
        <v>2952</v>
      </c>
      <c r="G35" s="155" t="s">
        <v>2952</v>
      </c>
      <c r="H35" s="155" t="s">
        <v>3077</v>
      </c>
      <c r="I35" s="155" t="s">
        <v>3765</v>
      </c>
      <c r="J35" s="155" t="s">
        <v>3784</v>
      </c>
      <c r="K35" s="155" t="s">
        <v>3660</v>
      </c>
      <c r="L35" s="155" t="s">
        <v>2948</v>
      </c>
      <c r="M35" s="156" t="s">
        <v>2934</v>
      </c>
      <c r="N35" s="74"/>
      <c r="O35" s="75" t="s">
        <v>2138</v>
      </c>
      <c r="P35" s="57"/>
      <c r="Q35" s="143"/>
    </row>
    <row r="36" spans="1:17" ht="12.75">
      <c r="A36" s="70" t="s">
        <v>2196</v>
      </c>
      <c r="B36" s="76">
        <v>201</v>
      </c>
      <c r="C36" s="71" t="s">
        <v>2834</v>
      </c>
      <c r="D36" s="151" t="s">
        <v>2963</v>
      </c>
      <c r="E36" s="152" t="s">
        <v>2964</v>
      </c>
      <c r="F36" s="152" t="s">
        <v>2965</v>
      </c>
      <c r="G36" s="152" t="s">
        <v>3683</v>
      </c>
      <c r="H36" s="152" t="s">
        <v>3684</v>
      </c>
      <c r="I36" s="152" t="s">
        <v>3763</v>
      </c>
      <c r="J36" s="152" t="s">
        <v>3821</v>
      </c>
      <c r="K36" s="152" t="s">
        <v>443</v>
      </c>
      <c r="L36" s="152" t="s">
        <v>2140</v>
      </c>
      <c r="M36" s="153" t="s">
        <v>2141</v>
      </c>
      <c r="N36" s="65"/>
      <c r="O36" s="66" t="s">
        <v>2142</v>
      </c>
      <c r="P36" s="57"/>
      <c r="Q36" s="143"/>
    </row>
    <row r="37" spans="1:17" ht="12.75">
      <c r="A37" s="67" t="s">
        <v>1653</v>
      </c>
      <c r="B37" s="72"/>
      <c r="C37" s="73" t="s">
        <v>1601</v>
      </c>
      <c r="D37" s="154" t="s">
        <v>2983</v>
      </c>
      <c r="E37" s="155" t="s">
        <v>3186</v>
      </c>
      <c r="F37" s="155" t="s">
        <v>3077</v>
      </c>
      <c r="G37" s="155" t="s">
        <v>3107</v>
      </c>
      <c r="H37" s="155" t="s">
        <v>33</v>
      </c>
      <c r="I37" s="155" t="s">
        <v>3065</v>
      </c>
      <c r="J37" s="155" t="s">
        <v>892</v>
      </c>
      <c r="K37" s="155" t="s">
        <v>3744</v>
      </c>
      <c r="L37" s="155" t="s">
        <v>2927</v>
      </c>
      <c r="M37" s="156" t="s">
        <v>2865</v>
      </c>
      <c r="N37" s="74"/>
      <c r="O37" s="75" t="s">
        <v>2143</v>
      </c>
      <c r="P37" s="57"/>
      <c r="Q37" s="143"/>
    </row>
    <row r="38" spans="1:17" ht="12.75">
      <c r="A38" s="70" t="s">
        <v>2936</v>
      </c>
      <c r="B38" s="76">
        <v>33</v>
      </c>
      <c r="C38" s="71" t="s">
        <v>2725</v>
      </c>
      <c r="D38" s="151" t="s">
        <v>3011</v>
      </c>
      <c r="E38" s="152" t="s">
        <v>3020</v>
      </c>
      <c r="F38" s="152" t="s">
        <v>3021</v>
      </c>
      <c r="G38" s="152" t="s">
        <v>3786</v>
      </c>
      <c r="H38" s="152" t="s">
        <v>3787</v>
      </c>
      <c r="I38" s="152" t="s">
        <v>3788</v>
      </c>
      <c r="J38" s="152" t="s">
        <v>455</v>
      </c>
      <c r="K38" s="152" t="s">
        <v>456</v>
      </c>
      <c r="L38" s="152" t="s">
        <v>2197</v>
      </c>
      <c r="M38" s="153" t="s">
        <v>2198</v>
      </c>
      <c r="N38" s="65"/>
      <c r="O38" s="66" t="s">
        <v>2199</v>
      </c>
      <c r="P38" s="57"/>
      <c r="Q38" s="143"/>
    </row>
    <row r="39" spans="1:17" ht="12.75">
      <c r="A39" s="67" t="s">
        <v>1583</v>
      </c>
      <c r="B39" s="72"/>
      <c r="C39" s="73" t="s">
        <v>1601</v>
      </c>
      <c r="D39" s="154" t="s">
        <v>3210</v>
      </c>
      <c r="E39" s="155" t="s">
        <v>3205</v>
      </c>
      <c r="F39" s="155" t="s">
        <v>3556</v>
      </c>
      <c r="G39" s="155" t="s">
        <v>3832</v>
      </c>
      <c r="H39" s="155" t="s">
        <v>892</v>
      </c>
      <c r="I39" s="155" t="s">
        <v>3744</v>
      </c>
      <c r="J39" s="155" t="s">
        <v>3045</v>
      </c>
      <c r="K39" s="155" t="s">
        <v>2865</v>
      </c>
      <c r="L39" s="155" t="s">
        <v>892</v>
      </c>
      <c r="M39" s="156" t="s">
        <v>2858</v>
      </c>
      <c r="N39" s="74"/>
      <c r="O39" s="75" t="s">
        <v>2200</v>
      </c>
      <c r="P39" s="57"/>
      <c r="Q39" s="143"/>
    </row>
    <row r="40" spans="1:17" ht="12.75">
      <c r="A40" s="70" t="s">
        <v>2201</v>
      </c>
      <c r="B40" s="76">
        <v>18</v>
      </c>
      <c r="C40" s="71" t="s">
        <v>2711</v>
      </c>
      <c r="D40" s="151" t="s">
        <v>2893</v>
      </c>
      <c r="E40" s="152" t="s">
        <v>2894</v>
      </c>
      <c r="F40" s="152" t="s">
        <v>2881</v>
      </c>
      <c r="G40" s="152" t="s">
        <v>3677</v>
      </c>
      <c r="H40" s="152" t="s">
        <v>3678</v>
      </c>
      <c r="I40" s="152" t="s">
        <v>3679</v>
      </c>
      <c r="J40" s="152" t="s">
        <v>433</v>
      </c>
      <c r="K40" s="152" t="s">
        <v>434</v>
      </c>
      <c r="L40" s="152" t="s">
        <v>2144</v>
      </c>
      <c r="M40" s="153" t="s">
        <v>2145</v>
      </c>
      <c r="N40" s="65" t="s">
        <v>2907</v>
      </c>
      <c r="O40" s="66" t="s">
        <v>2146</v>
      </c>
      <c r="P40" s="57"/>
      <c r="Q40" s="143"/>
    </row>
    <row r="41" spans="1:17" ht="12.75">
      <c r="A41" s="67" t="s">
        <v>1590</v>
      </c>
      <c r="B41" s="72"/>
      <c r="C41" s="73" t="s">
        <v>1595</v>
      </c>
      <c r="D41" s="154" t="s">
        <v>2903</v>
      </c>
      <c r="E41" s="155" t="s">
        <v>3185</v>
      </c>
      <c r="F41" s="155" t="s">
        <v>3009</v>
      </c>
      <c r="G41" s="155" t="s">
        <v>3833</v>
      </c>
      <c r="H41" s="155" t="s">
        <v>3825</v>
      </c>
      <c r="I41" s="155" t="s">
        <v>2949</v>
      </c>
      <c r="J41" s="155" t="s">
        <v>3086</v>
      </c>
      <c r="K41" s="155" t="s">
        <v>3754</v>
      </c>
      <c r="L41" s="155" t="s">
        <v>3665</v>
      </c>
      <c r="M41" s="156" t="s">
        <v>2203</v>
      </c>
      <c r="N41" s="74"/>
      <c r="O41" s="75" t="s">
        <v>2147</v>
      </c>
      <c r="P41" s="57"/>
      <c r="Q41" s="143"/>
    </row>
    <row r="42" spans="1:17" ht="12.75">
      <c r="A42" s="70" t="s">
        <v>2202</v>
      </c>
      <c r="B42" s="76">
        <v>113</v>
      </c>
      <c r="C42" s="71" t="s">
        <v>2802</v>
      </c>
      <c r="D42" s="151" t="s">
        <v>3080</v>
      </c>
      <c r="E42" s="152" t="s">
        <v>3081</v>
      </c>
      <c r="F42" s="152" t="s">
        <v>3082</v>
      </c>
      <c r="G42" s="152" t="s">
        <v>2945</v>
      </c>
      <c r="H42" s="152" t="s">
        <v>3651</v>
      </c>
      <c r="I42" s="152" t="s">
        <v>3757</v>
      </c>
      <c r="J42" s="152" t="s">
        <v>2969</v>
      </c>
      <c r="K42" s="152" t="s">
        <v>444</v>
      </c>
      <c r="L42" s="152" t="s">
        <v>2148</v>
      </c>
      <c r="M42" s="153" t="s">
        <v>2149</v>
      </c>
      <c r="N42" s="65"/>
      <c r="O42" s="66" t="s">
        <v>2150</v>
      </c>
      <c r="P42" s="57"/>
      <c r="Q42" s="143"/>
    </row>
    <row r="43" spans="1:17" ht="12.75">
      <c r="A43" s="67" t="s">
        <v>1579</v>
      </c>
      <c r="B43" s="72"/>
      <c r="C43" s="73" t="s">
        <v>1633</v>
      </c>
      <c r="D43" s="154" t="s">
        <v>3028</v>
      </c>
      <c r="E43" s="155" t="s">
        <v>3028</v>
      </c>
      <c r="F43" s="155" t="s">
        <v>2960</v>
      </c>
      <c r="G43" s="155" t="s">
        <v>3186</v>
      </c>
      <c r="H43" s="155" t="s">
        <v>3785</v>
      </c>
      <c r="I43" s="155" t="s">
        <v>3660</v>
      </c>
      <c r="J43" s="155" t="s">
        <v>3829</v>
      </c>
      <c r="K43" s="155" t="s">
        <v>2952</v>
      </c>
      <c r="L43" s="155" t="s">
        <v>2960</v>
      </c>
      <c r="M43" s="156" t="s">
        <v>2155</v>
      </c>
      <c r="N43" s="74"/>
      <c r="O43" s="75" t="s">
        <v>2151</v>
      </c>
      <c r="P43" s="57"/>
      <c r="Q43" s="143"/>
    </row>
    <row r="44" spans="1:17" ht="12.75">
      <c r="A44" s="70" t="s">
        <v>2204</v>
      </c>
      <c r="B44" s="76">
        <v>204</v>
      </c>
      <c r="C44" s="71" t="s">
        <v>2837</v>
      </c>
      <c r="D44" s="151" t="s">
        <v>3011</v>
      </c>
      <c r="E44" s="152" t="s">
        <v>3012</v>
      </c>
      <c r="F44" s="152" t="s">
        <v>3013</v>
      </c>
      <c r="G44" s="152" t="s">
        <v>3773</v>
      </c>
      <c r="H44" s="152" t="s">
        <v>3774</v>
      </c>
      <c r="I44" s="152" t="s">
        <v>3763</v>
      </c>
      <c r="J44" s="152" t="s">
        <v>3844</v>
      </c>
      <c r="K44" s="152" t="s">
        <v>446</v>
      </c>
      <c r="L44" s="152" t="s">
        <v>2152</v>
      </c>
      <c r="M44" s="153" t="s">
        <v>2153</v>
      </c>
      <c r="N44" s="65"/>
      <c r="O44" s="66" t="s">
        <v>2154</v>
      </c>
      <c r="P44" s="57"/>
      <c r="Q44" s="143"/>
    </row>
    <row r="45" spans="1:17" ht="12.75">
      <c r="A45" s="67" t="s">
        <v>1653</v>
      </c>
      <c r="B45" s="72"/>
      <c r="C45" s="73" t="s">
        <v>1601</v>
      </c>
      <c r="D45" s="154" t="s">
        <v>3107</v>
      </c>
      <c r="E45" s="155" t="s">
        <v>3050</v>
      </c>
      <c r="F45" s="155" t="s">
        <v>3075</v>
      </c>
      <c r="G45" s="155" t="s">
        <v>3873</v>
      </c>
      <c r="H45" s="155" t="s">
        <v>3045</v>
      </c>
      <c r="I45" s="155" t="s">
        <v>3065</v>
      </c>
      <c r="J45" s="155" t="s">
        <v>3768</v>
      </c>
      <c r="K45" s="155" t="s">
        <v>2949</v>
      </c>
      <c r="L45" s="155" t="s">
        <v>3799</v>
      </c>
      <c r="M45" s="156" t="s">
        <v>3768</v>
      </c>
      <c r="N45" s="74"/>
      <c r="O45" s="75" t="s">
        <v>2156</v>
      </c>
      <c r="P45" s="57"/>
      <c r="Q45" s="143"/>
    </row>
    <row r="46" spans="1:17" ht="12.75">
      <c r="A46" s="70" t="s">
        <v>2205</v>
      </c>
      <c r="B46" s="76">
        <v>30</v>
      </c>
      <c r="C46" s="71" t="s">
        <v>2722</v>
      </c>
      <c r="D46" s="151" t="s">
        <v>2937</v>
      </c>
      <c r="E46" s="152" t="s">
        <v>2938</v>
      </c>
      <c r="F46" s="152" t="s">
        <v>2939</v>
      </c>
      <c r="G46" s="152" t="s">
        <v>3657</v>
      </c>
      <c r="H46" s="152" t="s">
        <v>3658</v>
      </c>
      <c r="I46" s="152" t="s">
        <v>3659</v>
      </c>
      <c r="J46" s="152" t="s">
        <v>3888</v>
      </c>
      <c r="K46" s="152" t="s">
        <v>435</v>
      </c>
      <c r="L46" s="152" t="s">
        <v>2157</v>
      </c>
      <c r="M46" s="153" t="s">
        <v>2158</v>
      </c>
      <c r="N46" s="65"/>
      <c r="O46" s="66" t="s">
        <v>2159</v>
      </c>
      <c r="P46" s="57"/>
      <c r="Q46" s="143"/>
    </row>
    <row r="47" spans="1:17" ht="12.75">
      <c r="A47" s="67" t="s">
        <v>1583</v>
      </c>
      <c r="B47" s="72"/>
      <c r="C47" s="73" t="s">
        <v>1604</v>
      </c>
      <c r="D47" s="154" t="s">
        <v>2916</v>
      </c>
      <c r="E47" s="155" t="s">
        <v>2934</v>
      </c>
      <c r="F47" s="155" t="s">
        <v>3060</v>
      </c>
      <c r="G47" s="155" t="s">
        <v>3783</v>
      </c>
      <c r="H47" s="155" t="s">
        <v>3768</v>
      </c>
      <c r="I47" s="155" t="s">
        <v>114</v>
      </c>
      <c r="J47" s="155" t="s">
        <v>2948</v>
      </c>
      <c r="K47" s="155" t="s">
        <v>3785</v>
      </c>
      <c r="L47" s="155" t="s">
        <v>3765</v>
      </c>
      <c r="M47" s="156" t="s">
        <v>2952</v>
      </c>
      <c r="N47" s="74"/>
      <c r="O47" s="75" t="s">
        <v>2160</v>
      </c>
      <c r="P47" s="57"/>
      <c r="Q47" s="143"/>
    </row>
    <row r="48" spans="1:17" ht="12.75">
      <c r="A48" s="70" t="s">
        <v>2206</v>
      </c>
      <c r="B48" s="76">
        <v>38</v>
      </c>
      <c r="C48" s="71" t="s">
        <v>2730</v>
      </c>
      <c r="D48" s="151" t="s">
        <v>2993</v>
      </c>
      <c r="E48" s="152" t="s">
        <v>2994</v>
      </c>
      <c r="F48" s="152" t="s">
        <v>2995</v>
      </c>
      <c r="G48" s="152" t="s">
        <v>3657</v>
      </c>
      <c r="H48" s="152" t="s">
        <v>3758</v>
      </c>
      <c r="I48" s="152" t="s">
        <v>3759</v>
      </c>
      <c r="J48" s="152" t="s">
        <v>445</v>
      </c>
      <c r="K48" s="152" t="s">
        <v>446</v>
      </c>
      <c r="L48" s="152" t="s">
        <v>2161</v>
      </c>
      <c r="M48" s="153" t="s">
        <v>2162</v>
      </c>
      <c r="N48" s="65"/>
      <c r="O48" s="66" t="s">
        <v>2163</v>
      </c>
      <c r="P48" s="57"/>
      <c r="Q48" s="143"/>
    </row>
    <row r="49" spans="1:17" ht="12.75">
      <c r="A49" s="67" t="s">
        <v>1559</v>
      </c>
      <c r="B49" s="72"/>
      <c r="C49" s="73" t="s">
        <v>1562</v>
      </c>
      <c r="D49" s="154" t="s">
        <v>3196</v>
      </c>
      <c r="E49" s="155" t="s">
        <v>3196</v>
      </c>
      <c r="F49" s="155" t="s">
        <v>3234</v>
      </c>
      <c r="G49" s="155" t="s">
        <v>3059</v>
      </c>
      <c r="H49" s="155" t="s">
        <v>289</v>
      </c>
      <c r="I49" s="155" t="s">
        <v>3775</v>
      </c>
      <c r="J49" s="155" t="s">
        <v>605</v>
      </c>
      <c r="K49" s="155" t="s">
        <v>3760</v>
      </c>
      <c r="L49" s="155" t="s">
        <v>2338</v>
      </c>
      <c r="M49" s="156" t="s">
        <v>2419</v>
      </c>
      <c r="N49" s="74"/>
      <c r="O49" s="75" t="s">
        <v>2164</v>
      </c>
      <c r="P49" s="57"/>
      <c r="Q49" s="143"/>
    </row>
    <row r="50" spans="1:17" ht="12.75">
      <c r="A50" s="70" t="s">
        <v>2175</v>
      </c>
      <c r="B50" s="76">
        <v>47</v>
      </c>
      <c r="C50" s="71" t="s">
        <v>2739</v>
      </c>
      <c r="D50" s="151" t="s">
        <v>3041</v>
      </c>
      <c r="E50" s="152" t="s">
        <v>3092</v>
      </c>
      <c r="F50" s="152" t="s">
        <v>3093</v>
      </c>
      <c r="G50" s="152" t="s">
        <v>2993</v>
      </c>
      <c r="H50" s="152" t="s">
        <v>3794</v>
      </c>
      <c r="I50" s="152" t="s">
        <v>3795</v>
      </c>
      <c r="J50" s="152" t="s">
        <v>457</v>
      </c>
      <c r="K50" s="152" t="s">
        <v>458</v>
      </c>
      <c r="L50" s="152" t="s">
        <v>2207</v>
      </c>
      <c r="M50" s="153" t="s">
        <v>2208</v>
      </c>
      <c r="N50" s="65"/>
      <c r="O50" s="66" t="s">
        <v>2209</v>
      </c>
      <c r="P50" s="57"/>
      <c r="Q50" s="143"/>
    </row>
    <row r="51" spans="1:17" ht="12.75">
      <c r="A51" s="67" t="s">
        <v>1869</v>
      </c>
      <c r="B51" s="72"/>
      <c r="C51" s="73" t="s">
        <v>1585</v>
      </c>
      <c r="D51" s="154" t="s">
        <v>3206</v>
      </c>
      <c r="E51" s="155" t="s">
        <v>3089</v>
      </c>
      <c r="F51" s="155" t="s">
        <v>3352</v>
      </c>
      <c r="G51" s="155" t="s">
        <v>293</v>
      </c>
      <c r="H51" s="155" t="s">
        <v>3205</v>
      </c>
      <c r="I51" s="155" t="s">
        <v>2983</v>
      </c>
      <c r="J51" s="155" t="s">
        <v>3799</v>
      </c>
      <c r="K51" s="155" t="s">
        <v>3765</v>
      </c>
      <c r="L51" s="155" t="s">
        <v>3087</v>
      </c>
      <c r="M51" s="156" t="s">
        <v>2339</v>
      </c>
      <c r="N51" s="74"/>
      <c r="O51" s="75" t="s">
        <v>2210</v>
      </c>
      <c r="P51" s="57"/>
      <c r="Q51" s="143"/>
    </row>
    <row r="52" spans="1:17" ht="12.75">
      <c r="A52" s="70" t="s">
        <v>2180</v>
      </c>
      <c r="B52" s="76">
        <v>41</v>
      </c>
      <c r="C52" s="71" t="s">
        <v>2733</v>
      </c>
      <c r="D52" s="151" t="s">
        <v>3024</v>
      </c>
      <c r="E52" s="152" t="s">
        <v>3025</v>
      </c>
      <c r="F52" s="152" t="s">
        <v>3026</v>
      </c>
      <c r="G52" s="152" t="s">
        <v>3803</v>
      </c>
      <c r="H52" s="152" t="s">
        <v>3804</v>
      </c>
      <c r="I52" s="152" t="s">
        <v>3805</v>
      </c>
      <c r="J52" s="152" t="s">
        <v>459</v>
      </c>
      <c r="K52" s="152" t="s">
        <v>460</v>
      </c>
      <c r="L52" s="152" t="s">
        <v>2211</v>
      </c>
      <c r="M52" s="153" t="s">
        <v>2212</v>
      </c>
      <c r="N52" s="65"/>
      <c r="O52" s="66" t="s">
        <v>2213</v>
      </c>
      <c r="P52" s="57"/>
      <c r="Q52" s="143"/>
    </row>
    <row r="53" spans="1:17" ht="12.75">
      <c r="A53" s="67" t="s">
        <v>1590</v>
      </c>
      <c r="B53" s="72"/>
      <c r="C53" s="73" t="s">
        <v>1595</v>
      </c>
      <c r="D53" s="154" t="s">
        <v>972</v>
      </c>
      <c r="E53" s="155" t="s">
        <v>3072</v>
      </c>
      <c r="F53" s="155" t="s">
        <v>3073</v>
      </c>
      <c r="G53" s="155" t="s">
        <v>296</v>
      </c>
      <c r="H53" s="155" t="s">
        <v>3211</v>
      </c>
      <c r="I53" s="155" t="s">
        <v>115</v>
      </c>
      <c r="J53" s="155" t="s">
        <v>3807</v>
      </c>
      <c r="K53" s="155" t="s">
        <v>3782</v>
      </c>
      <c r="L53" s="155" t="s">
        <v>27</v>
      </c>
      <c r="M53" s="156" t="s">
        <v>2168</v>
      </c>
      <c r="N53" s="74"/>
      <c r="O53" s="75" t="s">
        <v>2214</v>
      </c>
      <c r="P53" s="57"/>
      <c r="Q53" s="143"/>
    </row>
    <row r="54" spans="1:17" ht="12.75">
      <c r="A54" s="70" t="s">
        <v>2974</v>
      </c>
      <c r="B54" s="76">
        <v>54</v>
      </c>
      <c r="C54" s="71" t="s">
        <v>2746</v>
      </c>
      <c r="D54" s="151" t="s">
        <v>3102</v>
      </c>
      <c r="E54" s="152" t="s">
        <v>3103</v>
      </c>
      <c r="F54" s="152" t="s">
        <v>3104</v>
      </c>
      <c r="G54" s="152" t="s">
        <v>3796</v>
      </c>
      <c r="H54" s="152" t="s">
        <v>3797</v>
      </c>
      <c r="I54" s="152" t="s">
        <v>3798</v>
      </c>
      <c r="J54" s="152" t="s">
        <v>461</v>
      </c>
      <c r="K54" s="152" t="s">
        <v>462</v>
      </c>
      <c r="L54" s="152" t="s">
        <v>2215</v>
      </c>
      <c r="M54" s="153" t="s">
        <v>2216</v>
      </c>
      <c r="N54" s="65"/>
      <c r="O54" s="66" t="s">
        <v>2217</v>
      </c>
      <c r="P54" s="57"/>
      <c r="Q54" s="143"/>
    </row>
    <row r="55" spans="1:17" ht="12.75">
      <c r="A55" s="67" t="s">
        <v>1869</v>
      </c>
      <c r="B55" s="72"/>
      <c r="C55" s="73" t="s">
        <v>1262</v>
      </c>
      <c r="D55" s="154" t="s">
        <v>3569</v>
      </c>
      <c r="E55" s="155" t="s">
        <v>894</v>
      </c>
      <c r="F55" s="155" t="s">
        <v>3430</v>
      </c>
      <c r="G55" s="155" t="s">
        <v>3256</v>
      </c>
      <c r="H55" s="155" t="s">
        <v>294</v>
      </c>
      <c r="I55" s="155" t="s">
        <v>3691</v>
      </c>
      <c r="J55" s="155" t="s">
        <v>3836</v>
      </c>
      <c r="K55" s="155" t="s">
        <v>3691</v>
      </c>
      <c r="L55" s="155" t="s">
        <v>3772</v>
      </c>
      <c r="M55" s="156" t="s">
        <v>3067</v>
      </c>
      <c r="N55" s="74"/>
      <c r="O55" s="75" t="s">
        <v>2218</v>
      </c>
      <c r="P55" s="57"/>
      <c r="Q55" s="143"/>
    </row>
    <row r="56" spans="1:17" ht="12.75">
      <c r="A56" s="70" t="s">
        <v>2219</v>
      </c>
      <c r="B56" s="76">
        <v>83</v>
      </c>
      <c r="C56" s="71" t="s">
        <v>2772</v>
      </c>
      <c r="D56" s="151" t="s">
        <v>3245</v>
      </c>
      <c r="E56" s="152" t="s">
        <v>3246</v>
      </c>
      <c r="F56" s="152" t="s">
        <v>3247</v>
      </c>
      <c r="G56" s="152" t="s">
        <v>3334</v>
      </c>
      <c r="H56" s="152" t="s">
        <v>3811</v>
      </c>
      <c r="I56" s="152" t="s">
        <v>3812</v>
      </c>
      <c r="J56" s="152" t="s">
        <v>267</v>
      </c>
      <c r="K56" s="152" t="s">
        <v>3675</v>
      </c>
      <c r="L56" s="152" t="s">
        <v>2220</v>
      </c>
      <c r="M56" s="153" t="s">
        <v>2221</v>
      </c>
      <c r="N56" s="65"/>
      <c r="O56" s="66" t="s">
        <v>2222</v>
      </c>
      <c r="P56" s="57"/>
      <c r="Q56" s="143"/>
    </row>
    <row r="57" spans="1:17" ht="12.75">
      <c r="A57" s="67" t="s">
        <v>1559</v>
      </c>
      <c r="B57" s="72"/>
      <c r="C57" s="73" t="s">
        <v>1562</v>
      </c>
      <c r="D57" s="154" t="s">
        <v>3417</v>
      </c>
      <c r="E57" s="155" t="s">
        <v>3326</v>
      </c>
      <c r="F57" s="155" t="s">
        <v>3244</v>
      </c>
      <c r="G57" s="155" t="s">
        <v>39</v>
      </c>
      <c r="H57" s="155" t="s">
        <v>19</v>
      </c>
      <c r="I57" s="155" t="s">
        <v>3377</v>
      </c>
      <c r="J57" s="155" t="s">
        <v>3749</v>
      </c>
      <c r="K57" s="155" t="s">
        <v>3743</v>
      </c>
      <c r="L57" s="155" t="s">
        <v>2223</v>
      </c>
      <c r="M57" s="156" t="s">
        <v>3079</v>
      </c>
      <c r="N57" s="74"/>
      <c r="O57" s="75" t="s">
        <v>2224</v>
      </c>
      <c r="P57" s="57"/>
      <c r="Q57" s="143"/>
    </row>
    <row r="58" spans="1:17" ht="12.75">
      <c r="A58" s="70" t="s">
        <v>2186</v>
      </c>
      <c r="B58" s="76">
        <v>48</v>
      </c>
      <c r="C58" s="71" t="s">
        <v>2740</v>
      </c>
      <c r="D58" s="151" t="s">
        <v>3136</v>
      </c>
      <c r="E58" s="152" t="s">
        <v>3137</v>
      </c>
      <c r="F58" s="152" t="s">
        <v>3138</v>
      </c>
      <c r="G58" s="152" t="s">
        <v>3867</v>
      </c>
      <c r="H58" s="152" t="s">
        <v>3868</v>
      </c>
      <c r="I58" s="152" t="s">
        <v>3869</v>
      </c>
      <c r="J58" s="152" t="s">
        <v>497</v>
      </c>
      <c r="K58" s="152" t="s">
        <v>498</v>
      </c>
      <c r="L58" s="152" t="s">
        <v>2263</v>
      </c>
      <c r="M58" s="153" t="s">
        <v>2264</v>
      </c>
      <c r="N58" s="65"/>
      <c r="O58" s="66" t="s">
        <v>2265</v>
      </c>
      <c r="P58" s="57"/>
      <c r="Q58" s="143"/>
    </row>
    <row r="59" spans="1:17" ht="12.75">
      <c r="A59" s="67" t="s">
        <v>1869</v>
      </c>
      <c r="B59" s="72"/>
      <c r="C59" s="73" t="s">
        <v>1585</v>
      </c>
      <c r="D59" s="154" t="s">
        <v>978</v>
      </c>
      <c r="E59" s="155" t="s">
        <v>3440</v>
      </c>
      <c r="F59" s="155" t="s">
        <v>3353</v>
      </c>
      <c r="G59" s="155" t="s">
        <v>48</v>
      </c>
      <c r="H59" s="155" t="s">
        <v>3764</v>
      </c>
      <c r="I59" s="155" t="s">
        <v>120</v>
      </c>
      <c r="J59" s="155" t="s">
        <v>3077</v>
      </c>
      <c r="K59" s="155" t="s">
        <v>3772</v>
      </c>
      <c r="L59" s="155" t="s">
        <v>889</v>
      </c>
      <c r="M59" s="156" t="s">
        <v>2927</v>
      </c>
      <c r="N59" s="74"/>
      <c r="O59" s="75" t="s">
        <v>2266</v>
      </c>
      <c r="P59" s="57"/>
      <c r="Q59" s="143"/>
    </row>
    <row r="60" spans="1:17" ht="12.75">
      <c r="A60" s="70" t="s">
        <v>2987</v>
      </c>
      <c r="B60" s="76">
        <v>71</v>
      </c>
      <c r="C60" s="71" t="s">
        <v>2761</v>
      </c>
      <c r="D60" s="151" t="s">
        <v>3218</v>
      </c>
      <c r="E60" s="152" t="s">
        <v>2905</v>
      </c>
      <c r="F60" s="152" t="s">
        <v>3026</v>
      </c>
      <c r="G60" s="152" t="s">
        <v>3808</v>
      </c>
      <c r="H60" s="152" t="s">
        <v>3794</v>
      </c>
      <c r="I60" s="152" t="s">
        <v>3809</v>
      </c>
      <c r="J60" s="152" t="s">
        <v>479</v>
      </c>
      <c r="K60" s="152" t="s">
        <v>480</v>
      </c>
      <c r="L60" s="152" t="s">
        <v>1053</v>
      </c>
      <c r="M60" s="153" t="s">
        <v>2225</v>
      </c>
      <c r="N60" s="65"/>
      <c r="O60" s="66" t="s">
        <v>2226</v>
      </c>
      <c r="P60" s="57"/>
      <c r="Q60" s="143"/>
    </row>
    <row r="61" spans="1:17" ht="12.75">
      <c r="A61" s="67" t="s">
        <v>1579</v>
      </c>
      <c r="B61" s="72"/>
      <c r="C61" s="73" t="s">
        <v>1582</v>
      </c>
      <c r="D61" s="154" t="s">
        <v>3159</v>
      </c>
      <c r="E61" s="155" t="s">
        <v>3232</v>
      </c>
      <c r="F61" s="155" t="s">
        <v>3046</v>
      </c>
      <c r="G61" s="155" t="s">
        <v>3217</v>
      </c>
      <c r="H61" s="155" t="s">
        <v>22</v>
      </c>
      <c r="I61" s="155" t="s">
        <v>117</v>
      </c>
      <c r="J61" s="155" t="s">
        <v>3785</v>
      </c>
      <c r="K61" s="155" t="s">
        <v>2992</v>
      </c>
      <c r="L61" s="155" t="s">
        <v>2340</v>
      </c>
      <c r="M61" s="156" t="s">
        <v>3766</v>
      </c>
      <c r="N61" s="74"/>
      <c r="O61" s="75" t="s">
        <v>2227</v>
      </c>
      <c r="P61" s="57"/>
      <c r="Q61" s="143"/>
    </row>
    <row r="62" spans="1:17" ht="12.75">
      <c r="A62" s="70" t="s">
        <v>2267</v>
      </c>
      <c r="B62" s="76">
        <v>59</v>
      </c>
      <c r="C62" s="71" t="s">
        <v>2750</v>
      </c>
      <c r="D62" s="151" t="s">
        <v>3118</v>
      </c>
      <c r="E62" s="152" t="s">
        <v>3119</v>
      </c>
      <c r="F62" s="152" t="s">
        <v>3120</v>
      </c>
      <c r="G62" s="152" t="s">
        <v>2963</v>
      </c>
      <c r="H62" s="152" t="s">
        <v>3861</v>
      </c>
      <c r="I62" s="152" t="s">
        <v>3862</v>
      </c>
      <c r="J62" s="152" t="s">
        <v>477</v>
      </c>
      <c r="K62" s="152" t="s">
        <v>478</v>
      </c>
      <c r="L62" s="152" t="s">
        <v>2268</v>
      </c>
      <c r="M62" s="153" t="s">
        <v>2269</v>
      </c>
      <c r="N62" s="65"/>
      <c r="O62" s="66" t="s">
        <v>2270</v>
      </c>
      <c r="P62" s="57"/>
      <c r="Q62" s="143"/>
    </row>
    <row r="63" spans="1:17" ht="12.75">
      <c r="A63" s="67" t="s">
        <v>1559</v>
      </c>
      <c r="B63" s="72"/>
      <c r="C63" s="73" t="s">
        <v>1562</v>
      </c>
      <c r="D63" s="154" t="s">
        <v>3432</v>
      </c>
      <c r="E63" s="155" t="s">
        <v>974</v>
      </c>
      <c r="F63" s="155" t="s">
        <v>2886</v>
      </c>
      <c r="G63" s="155" t="s">
        <v>3417</v>
      </c>
      <c r="H63" s="155" t="s">
        <v>3417</v>
      </c>
      <c r="I63" s="155" t="s">
        <v>34</v>
      </c>
      <c r="J63" s="155" t="s">
        <v>3745</v>
      </c>
      <c r="K63" s="155" t="s">
        <v>3079</v>
      </c>
      <c r="L63" s="155" t="s">
        <v>605</v>
      </c>
      <c r="M63" s="156" t="s">
        <v>2341</v>
      </c>
      <c r="N63" s="74"/>
      <c r="O63" s="75" t="s">
        <v>2272</v>
      </c>
      <c r="P63" s="57"/>
      <c r="Q63" s="143"/>
    </row>
    <row r="64" spans="1:17" ht="12.75">
      <c r="A64" s="70" t="s">
        <v>2273</v>
      </c>
      <c r="B64" s="76">
        <v>200</v>
      </c>
      <c r="C64" s="71" t="s">
        <v>2833</v>
      </c>
      <c r="D64" s="151" t="s">
        <v>3035</v>
      </c>
      <c r="E64" s="152" t="s">
        <v>3036</v>
      </c>
      <c r="F64" s="152" t="s">
        <v>3037</v>
      </c>
      <c r="G64" s="152" t="s">
        <v>3685</v>
      </c>
      <c r="H64" s="152" t="s">
        <v>3686</v>
      </c>
      <c r="I64" s="152" t="s">
        <v>3687</v>
      </c>
      <c r="J64" s="152" t="s">
        <v>448</v>
      </c>
      <c r="K64" s="152" t="s">
        <v>449</v>
      </c>
      <c r="L64" s="152" t="s">
        <v>2165</v>
      </c>
      <c r="M64" s="153" t="s">
        <v>2166</v>
      </c>
      <c r="N64" s="65"/>
      <c r="O64" s="66" t="s">
        <v>2167</v>
      </c>
      <c r="P64" s="57"/>
      <c r="Q64" s="143"/>
    </row>
    <row r="65" spans="1:17" ht="12.75">
      <c r="A65" s="67" t="s">
        <v>1653</v>
      </c>
      <c r="B65" s="72"/>
      <c r="C65" s="73" t="s">
        <v>1491</v>
      </c>
      <c r="D65" s="154" t="s">
        <v>3258</v>
      </c>
      <c r="E65" s="155" t="s">
        <v>2991</v>
      </c>
      <c r="F65" s="155" t="s">
        <v>3309</v>
      </c>
      <c r="G65" s="155" t="s">
        <v>3112</v>
      </c>
      <c r="H65" s="155" t="s">
        <v>3354</v>
      </c>
      <c r="I65" s="155" t="s">
        <v>118</v>
      </c>
      <c r="J65" s="155" t="s">
        <v>373</v>
      </c>
      <c r="K65" s="155" t="s">
        <v>3810</v>
      </c>
      <c r="L65" s="155" t="s">
        <v>3829</v>
      </c>
      <c r="M65" s="156" t="s">
        <v>2248</v>
      </c>
      <c r="N65" s="74"/>
      <c r="O65" s="75" t="s">
        <v>2169</v>
      </c>
      <c r="P65" s="57"/>
      <c r="Q65" s="143"/>
    </row>
    <row r="66" spans="1:17" ht="12.75">
      <c r="A66" s="70" t="s">
        <v>3194</v>
      </c>
      <c r="B66" s="76">
        <v>65</v>
      </c>
      <c r="C66" s="71" t="s">
        <v>2755</v>
      </c>
      <c r="D66" s="151" t="s">
        <v>3124</v>
      </c>
      <c r="E66" s="152" t="s">
        <v>3125</v>
      </c>
      <c r="F66" s="152" t="s">
        <v>3126</v>
      </c>
      <c r="G66" s="152" t="s">
        <v>3864</v>
      </c>
      <c r="H66" s="152" t="s">
        <v>3865</v>
      </c>
      <c r="I66" s="152" t="s">
        <v>3866</v>
      </c>
      <c r="J66" s="152" t="s">
        <v>2969</v>
      </c>
      <c r="K66" s="152" t="s">
        <v>499</v>
      </c>
      <c r="L66" s="152" t="s">
        <v>2274</v>
      </c>
      <c r="M66" s="153" t="s">
        <v>2275</v>
      </c>
      <c r="N66" s="65"/>
      <c r="O66" s="66" t="s">
        <v>2276</v>
      </c>
      <c r="P66" s="57"/>
      <c r="Q66" s="143"/>
    </row>
    <row r="67" spans="1:17" ht="12.75">
      <c r="A67" s="67" t="s">
        <v>1590</v>
      </c>
      <c r="B67" s="72"/>
      <c r="C67" s="73" t="s">
        <v>1595</v>
      </c>
      <c r="D67" s="154" t="s">
        <v>976</v>
      </c>
      <c r="E67" s="155" t="s">
        <v>3439</v>
      </c>
      <c r="F67" s="155" t="s">
        <v>3039</v>
      </c>
      <c r="G67" s="155" t="s">
        <v>34</v>
      </c>
      <c r="H67" s="155" t="s">
        <v>3828</v>
      </c>
      <c r="I67" s="155" t="s">
        <v>3807</v>
      </c>
      <c r="J67" s="155" t="s">
        <v>3046</v>
      </c>
      <c r="K67" s="155" t="s">
        <v>3826</v>
      </c>
      <c r="L67" s="155" t="s">
        <v>3072</v>
      </c>
      <c r="M67" s="156" t="s">
        <v>2282</v>
      </c>
      <c r="N67" s="74"/>
      <c r="O67" s="75" t="s">
        <v>2277</v>
      </c>
      <c r="P67" s="57"/>
      <c r="Q67" s="143"/>
    </row>
    <row r="68" spans="1:17" ht="12.75">
      <c r="A68" s="70" t="s">
        <v>2278</v>
      </c>
      <c r="B68" s="76">
        <v>35</v>
      </c>
      <c r="C68" s="71" t="s">
        <v>2727</v>
      </c>
      <c r="D68" s="151" t="s">
        <v>3017</v>
      </c>
      <c r="E68" s="152" t="s">
        <v>2919</v>
      </c>
      <c r="F68" s="152" t="s">
        <v>2121</v>
      </c>
      <c r="G68" s="152" t="s">
        <v>2998</v>
      </c>
      <c r="H68" s="152" t="s">
        <v>3790</v>
      </c>
      <c r="I68" s="152" t="s">
        <v>3791</v>
      </c>
      <c r="J68" s="152" t="s">
        <v>463</v>
      </c>
      <c r="K68" s="152" t="s">
        <v>464</v>
      </c>
      <c r="L68" s="152" t="s">
        <v>2228</v>
      </c>
      <c r="M68" s="153" t="s">
        <v>2229</v>
      </c>
      <c r="N68" s="65"/>
      <c r="O68" s="66" t="s">
        <v>2230</v>
      </c>
      <c r="P68" s="57"/>
      <c r="Q68" s="143"/>
    </row>
    <row r="69" spans="1:17" ht="12.75">
      <c r="A69" s="67" t="s">
        <v>1571</v>
      </c>
      <c r="B69" s="72"/>
      <c r="C69" s="73" t="s">
        <v>1834</v>
      </c>
      <c r="D69" s="154" t="s">
        <v>971</v>
      </c>
      <c r="E69" s="155" t="s">
        <v>3203</v>
      </c>
      <c r="F69" s="155" t="s">
        <v>3088</v>
      </c>
      <c r="G69" s="155" t="s">
        <v>291</v>
      </c>
      <c r="H69" s="155" t="s">
        <v>292</v>
      </c>
      <c r="I69" s="155" t="s">
        <v>3828</v>
      </c>
      <c r="J69" s="155" t="s">
        <v>606</v>
      </c>
      <c r="K69" s="155" t="s">
        <v>3755</v>
      </c>
      <c r="L69" s="155" t="s">
        <v>3015</v>
      </c>
      <c r="M69" s="156" t="s">
        <v>2271</v>
      </c>
      <c r="N69" s="74"/>
      <c r="O69" s="75" t="s">
        <v>2231</v>
      </c>
      <c r="P69" s="57"/>
      <c r="Q69" s="143"/>
    </row>
    <row r="70" spans="1:17" ht="12.75">
      <c r="A70" s="70" t="s">
        <v>2240</v>
      </c>
      <c r="B70" s="76">
        <v>44</v>
      </c>
      <c r="C70" s="71" t="s">
        <v>2736</v>
      </c>
      <c r="D70" s="151" t="s">
        <v>3148</v>
      </c>
      <c r="E70" s="152" t="s">
        <v>3149</v>
      </c>
      <c r="F70" s="152" t="s">
        <v>3150</v>
      </c>
      <c r="G70" s="152" t="s">
        <v>3858</v>
      </c>
      <c r="H70" s="152" t="s">
        <v>3669</v>
      </c>
      <c r="I70" s="152" t="s">
        <v>3859</v>
      </c>
      <c r="J70" s="152" t="s">
        <v>3842</v>
      </c>
      <c r="K70" s="152" t="s">
        <v>515</v>
      </c>
      <c r="L70" s="152" t="s">
        <v>2342</v>
      </c>
      <c r="M70" s="153" t="s">
        <v>2343</v>
      </c>
      <c r="N70" s="65" t="s">
        <v>104</v>
      </c>
      <c r="O70" s="66" t="s">
        <v>2344</v>
      </c>
      <c r="P70" s="57"/>
      <c r="Q70" s="143"/>
    </row>
    <row r="71" spans="1:17" ht="12.75">
      <c r="A71" s="67" t="s">
        <v>1571</v>
      </c>
      <c r="B71" s="72"/>
      <c r="C71" s="73" t="s">
        <v>1727</v>
      </c>
      <c r="D71" s="154" t="s">
        <v>981</v>
      </c>
      <c r="E71" s="155" t="s">
        <v>3273</v>
      </c>
      <c r="F71" s="155" t="s">
        <v>3153</v>
      </c>
      <c r="G71" s="155" t="s">
        <v>295</v>
      </c>
      <c r="H71" s="155" t="s">
        <v>3792</v>
      </c>
      <c r="I71" s="155" t="s">
        <v>3818</v>
      </c>
      <c r="J71" s="155" t="s">
        <v>3775</v>
      </c>
      <c r="K71" s="155" t="s">
        <v>3767</v>
      </c>
      <c r="L71" s="155" t="s">
        <v>3676</v>
      </c>
      <c r="M71" s="156" t="s">
        <v>2173</v>
      </c>
      <c r="N71" s="74"/>
      <c r="O71" s="75" t="s">
        <v>2345</v>
      </c>
      <c r="P71" s="57"/>
      <c r="Q71" s="143"/>
    </row>
    <row r="72" spans="1:17" ht="12.75">
      <c r="A72" s="70" t="s">
        <v>2346</v>
      </c>
      <c r="B72" s="76">
        <v>92</v>
      </c>
      <c r="C72" s="71" t="s">
        <v>2781</v>
      </c>
      <c r="D72" s="151" t="s">
        <v>3314</v>
      </c>
      <c r="E72" s="152" t="s">
        <v>3315</v>
      </c>
      <c r="F72" s="152" t="s">
        <v>3115</v>
      </c>
      <c r="G72" s="152" t="s">
        <v>3769</v>
      </c>
      <c r="H72" s="152" t="s">
        <v>3770</v>
      </c>
      <c r="I72" s="152" t="s">
        <v>3771</v>
      </c>
      <c r="J72" s="152" t="s">
        <v>450</v>
      </c>
      <c r="K72" s="152" t="s">
        <v>451</v>
      </c>
      <c r="L72" s="152" t="s">
        <v>2170</v>
      </c>
      <c r="M72" s="153" t="s">
        <v>2171</v>
      </c>
      <c r="N72" s="65"/>
      <c r="O72" s="66" t="s">
        <v>2172</v>
      </c>
      <c r="P72" s="57"/>
      <c r="Q72" s="143"/>
    </row>
    <row r="73" spans="1:17" ht="12.75">
      <c r="A73" s="67" t="s">
        <v>1579</v>
      </c>
      <c r="B73" s="72"/>
      <c r="C73" s="73" t="s">
        <v>1358</v>
      </c>
      <c r="D73" s="154" t="s">
        <v>3046</v>
      </c>
      <c r="E73" s="155" t="s">
        <v>2953</v>
      </c>
      <c r="F73" s="155" t="s">
        <v>3296</v>
      </c>
      <c r="G73" s="155" t="s">
        <v>3871</v>
      </c>
      <c r="H73" s="155" t="s">
        <v>3863</v>
      </c>
      <c r="I73" s="155" t="s">
        <v>116</v>
      </c>
      <c r="J73" s="155" t="s">
        <v>1</v>
      </c>
      <c r="K73" s="155" t="s">
        <v>3831</v>
      </c>
      <c r="L73" s="155" t="s">
        <v>2420</v>
      </c>
      <c r="M73" s="156" t="s">
        <v>3028</v>
      </c>
      <c r="N73" s="74"/>
      <c r="O73" s="75" t="s">
        <v>2174</v>
      </c>
      <c r="P73" s="57"/>
      <c r="Q73" s="143"/>
    </row>
    <row r="74" spans="1:17" ht="12.75">
      <c r="A74" s="70" t="s">
        <v>2347</v>
      </c>
      <c r="B74" s="76">
        <v>46</v>
      </c>
      <c r="C74" s="71" t="s">
        <v>2738</v>
      </c>
      <c r="D74" s="151" t="s">
        <v>3096</v>
      </c>
      <c r="E74" s="152" t="s">
        <v>3097</v>
      </c>
      <c r="F74" s="152" t="s">
        <v>2939</v>
      </c>
      <c r="G74" s="152" t="s">
        <v>3814</v>
      </c>
      <c r="H74" s="152" t="s">
        <v>3815</v>
      </c>
      <c r="I74" s="152" t="s">
        <v>3816</v>
      </c>
      <c r="J74" s="152" t="s">
        <v>2994</v>
      </c>
      <c r="K74" s="152" t="s">
        <v>465</v>
      </c>
      <c r="L74" s="152" t="s">
        <v>2232</v>
      </c>
      <c r="M74" s="153" t="s">
        <v>2233</v>
      </c>
      <c r="N74" s="65"/>
      <c r="O74" s="66" t="s">
        <v>2234</v>
      </c>
      <c r="P74" s="57"/>
      <c r="Q74" s="143"/>
    </row>
    <row r="75" spans="1:17" ht="12.75">
      <c r="A75" s="67" t="s">
        <v>1559</v>
      </c>
      <c r="B75" s="72"/>
      <c r="C75" s="73" t="s">
        <v>1570</v>
      </c>
      <c r="D75" s="154" t="s">
        <v>3225</v>
      </c>
      <c r="E75" s="155" t="s">
        <v>3152</v>
      </c>
      <c r="F75" s="155" t="s">
        <v>3100</v>
      </c>
      <c r="G75" s="155" t="s">
        <v>297</v>
      </c>
      <c r="H75" s="155" t="s">
        <v>298</v>
      </c>
      <c r="I75" s="155" t="s">
        <v>119</v>
      </c>
      <c r="J75" s="155" t="s">
        <v>19</v>
      </c>
      <c r="K75" s="155" t="s">
        <v>3817</v>
      </c>
      <c r="L75" s="155" t="s">
        <v>2348</v>
      </c>
      <c r="M75" s="156" t="s">
        <v>2421</v>
      </c>
      <c r="N75" s="74"/>
      <c r="O75" s="75" t="s">
        <v>2235</v>
      </c>
      <c r="P75" s="57"/>
      <c r="Q75" s="143"/>
    </row>
    <row r="76" spans="1:17" ht="12.75">
      <c r="A76" s="70" t="s">
        <v>3200</v>
      </c>
      <c r="B76" s="76">
        <v>52</v>
      </c>
      <c r="C76" s="71" t="s">
        <v>2744</v>
      </c>
      <c r="D76" s="151" t="s">
        <v>3108</v>
      </c>
      <c r="E76" s="152" t="s">
        <v>3109</v>
      </c>
      <c r="F76" s="152" t="s">
        <v>3110</v>
      </c>
      <c r="G76" s="152" t="s">
        <v>3834</v>
      </c>
      <c r="H76" s="152" t="s">
        <v>3681</v>
      </c>
      <c r="I76" s="152" t="s">
        <v>3835</v>
      </c>
      <c r="J76" s="152" t="s">
        <v>475</v>
      </c>
      <c r="K76" s="152" t="s">
        <v>476</v>
      </c>
      <c r="L76" s="152" t="s">
        <v>2279</v>
      </c>
      <c r="M76" s="153" t="s">
        <v>2114</v>
      </c>
      <c r="N76" s="65"/>
      <c r="O76" s="66" t="s">
        <v>2280</v>
      </c>
      <c r="P76" s="57"/>
      <c r="Q76" s="143"/>
    </row>
    <row r="77" spans="1:17" ht="12.75">
      <c r="A77" s="67" t="s">
        <v>1579</v>
      </c>
      <c r="B77" s="72"/>
      <c r="C77" s="73" t="s">
        <v>1582</v>
      </c>
      <c r="D77" s="154" t="s">
        <v>3133</v>
      </c>
      <c r="E77" s="155" t="s">
        <v>3159</v>
      </c>
      <c r="F77" s="155" t="s">
        <v>3574</v>
      </c>
      <c r="G77" s="155" t="s">
        <v>3778</v>
      </c>
      <c r="H77" s="155" t="s">
        <v>3860</v>
      </c>
      <c r="I77" s="155" t="s">
        <v>3829</v>
      </c>
      <c r="J77" s="155" t="s">
        <v>3112</v>
      </c>
      <c r="K77" s="155" t="s">
        <v>3766</v>
      </c>
      <c r="L77" s="155" t="s">
        <v>3823</v>
      </c>
      <c r="M77" s="156" t="s">
        <v>2384</v>
      </c>
      <c r="N77" s="74"/>
      <c r="O77" s="75" t="s">
        <v>2281</v>
      </c>
      <c r="P77" s="57"/>
      <c r="Q77" s="143"/>
    </row>
    <row r="78" spans="1:17" ht="12.75">
      <c r="A78" s="70" t="s">
        <v>2349</v>
      </c>
      <c r="B78" s="76">
        <v>130</v>
      </c>
      <c r="C78" s="71" t="s">
        <v>2818</v>
      </c>
      <c r="D78" s="151" t="s">
        <v>3558</v>
      </c>
      <c r="E78" s="152" t="s">
        <v>3020</v>
      </c>
      <c r="F78" s="152" t="s">
        <v>3483</v>
      </c>
      <c r="G78" s="152" t="s">
        <v>866</v>
      </c>
      <c r="H78" s="152" t="s">
        <v>3821</v>
      </c>
      <c r="I78" s="152" t="s">
        <v>3822</v>
      </c>
      <c r="J78" s="152" t="s">
        <v>466</v>
      </c>
      <c r="K78" s="152" t="s">
        <v>467</v>
      </c>
      <c r="L78" s="152" t="s">
        <v>2236</v>
      </c>
      <c r="M78" s="153" t="s">
        <v>2237</v>
      </c>
      <c r="N78" s="65"/>
      <c r="O78" s="66" t="s">
        <v>2238</v>
      </c>
      <c r="P78" s="57"/>
      <c r="Q78" s="143"/>
    </row>
    <row r="79" spans="1:17" ht="12.75">
      <c r="A79" s="67" t="s">
        <v>1579</v>
      </c>
      <c r="B79" s="72"/>
      <c r="C79" s="73" t="s">
        <v>1457</v>
      </c>
      <c r="D79" s="154" t="s">
        <v>893</v>
      </c>
      <c r="E79" s="155" t="s">
        <v>3002</v>
      </c>
      <c r="F79" s="155" t="s">
        <v>3242</v>
      </c>
      <c r="G79" s="155" t="s">
        <v>238</v>
      </c>
      <c r="H79" s="155" t="s">
        <v>248</v>
      </c>
      <c r="I79" s="155" t="s">
        <v>123</v>
      </c>
      <c r="J79" s="155" t="s">
        <v>124</v>
      </c>
      <c r="K79" s="155" t="s">
        <v>3824</v>
      </c>
      <c r="L79" s="155" t="s">
        <v>2291</v>
      </c>
      <c r="M79" s="156" t="s">
        <v>3767</v>
      </c>
      <c r="N79" s="74"/>
      <c r="O79" s="75" t="s">
        <v>2239</v>
      </c>
      <c r="P79" s="57"/>
      <c r="Q79" s="143"/>
    </row>
    <row r="80" spans="1:17" ht="12.75">
      <c r="A80" s="70" t="s">
        <v>2287</v>
      </c>
      <c r="B80" s="76">
        <v>58</v>
      </c>
      <c r="C80" s="71" t="s">
        <v>2749</v>
      </c>
      <c r="D80" s="151" t="s">
        <v>3166</v>
      </c>
      <c r="E80" s="152" t="s">
        <v>3167</v>
      </c>
      <c r="F80" s="152" t="s">
        <v>3168</v>
      </c>
      <c r="G80" s="152" t="s">
        <v>3312</v>
      </c>
      <c r="H80" s="152" t="s">
        <v>40</v>
      </c>
      <c r="I80" s="152" t="s">
        <v>41</v>
      </c>
      <c r="J80" s="152" t="s">
        <v>7</v>
      </c>
      <c r="K80" s="152" t="s">
        <v>516</v>
      </c>
      <c r="L80" s="152" t="s">
        <v>2350</v>
      </c>
      <c r="M80" s="153" t="s">
        <v>2351</v>
      </c>
      <c r="N80" s="65"/>
      <c r="O80" s="66" t="s">
        <v>2352</v>
      </c>
      <c r="P80" s="57"/>
      <c r="Q80" s="143"/>
    </row>
    <row r="81" spans="1:17" ht="12.75">
      <c r="A81" s="67" t="s">
        <v>1571</v>
      </c>
      <c r="B81" s="72"/>
      <c r="C81" s="73" t="s">
        <v>1576</v>
      </c>
      <c r="D81" s="154" t="s">
        <v>989</v>
      </c>
      <c r="E81" s="155" t="s">
        <v>3394</v>
      </c>
      <c r="F81" s="155" t="s">
        <v>740</v>
      </c>
      <c r="G81" s="155" t="s">
        <v>3180</v>
      </c>
      <c r="H81" s="155" t="s">
        <v>303</v>
      </c>
      <c r="I81" s="155" t="s">
        <v>125</v>
      </c>
      <c r="J81" s="155" t="s">
        <v>3039</v>
      </c>
      <c r="K81" s="155" t="s">
        <v>546</v>
      </c>
      <c r="L81" s="155" t="s">
        <v>3824</v>
      </c>
      <c r="M81" s="156" t="s">
        <v>3793</v>
      </c>
      <c r="N81" s="74"/>
      <c r="O81" s="75" t="s">
        <v>2353</v>
      </c>
      <c r="P81" s="57"/>
      <c r="Q81" s="143"/>
    </row>
    <row r="82" spans="1:17" ht="12.75">
      <c r="A82" s="70" t="s">
        <v>2354</v>
      </c>
      <c r="B82" s="76">
        <v>107</v>
      </c>
      <c r="C82" s="71" t="s">
        <v>2796</v>
      </c>
      <c r="D82" s="151" t="s">
        <v>3413</v>
      </c>
      <c r="E82" s="152" t="s">
        <v>3414</v>
      </c>
      <c r="F82" s="152" t="s">
        <v>3415</v>
      </c>
      <c r="G82" s="152" t="s">
        <v>3838</v>
      </c>
      <c r="H82" s="152" t="s">
        <v>3839</v>
      </c>
      <c r="I82" s="152" t="s">
        <v>3840</v>
      </c>
      <c r="J82" s="152" t="s">
        <v>484</v>
      </c>
      <c r="K82" s="152" t="s">
        <v>485</v>
      </c>
      <c r="L82" s="152" t="s">
        <v>2283</v>
      </c>
      <c r="M82" s="153" t="s">
        <v>2284</v>
      </c>
      <c r="N82" s="65"/>
      <c r="O82" s="66" t="s">
        <v>2285</v>
      </c>
      <c r="P82" s="57"/>
      <c r="Q82" s="143"/>
    </row>
    <row r="83" spans="1:17" ht="12.75">
      <c r="A83" s="67" t="s">
        <v>1559</v>
      </c>
      <c r="B83" s="72"/>
      <c r="C83" s="73" t="s">
        <v>1570</v>
      </c>
      <c r="D83" s="154" t="s">
        <v>3295</v>
      </c>
      <c r="E83" s="155" t="s">
        <v>3079</v>
      </c>
      <c r="F83" s="155" t="s">
        <v>3441</v>
      </c>
      <c r="G83" s="155" t="s">
        <v>3234</v>
      </c>
      <c r="H83" s="155" t="s">
        <v>3813</v>
      </c>
      <c r="I83" s="155" t="s">
        <v>19</v>
      </c>
      <c r="J83" s="155" t="s">
        <v>607</v>
      </c>
      <c r="K83" s="155" t="s">
        <v>508</v>
      </c>
      <c r="L83" s="155" t="s">
        <v>2355</v>
      </c>
      <c r="M83" s="156" t="s">
        <v>3230</v>
      </c>
      <c r="N83" s="74"/>
      <c r="O83" s="75" t="s">
        <v>2286</v>
      </c>
      <c r="P83" s="57"/>
      <c r="Q83" s="143"/>
    </row>
    <row r="84" spans="1:17" ht="12.75">
      <c r="A84" s="70" t="s">
        <v>2356</v>
      </c>
      <c r="B84" s="76">
        <v>77</v>
      </c>
      <c r="C84" s="71" t="s">
        <v>2766</v>
      </c>
      <c r="D84" s="151" t="s">
        <v>3267</v>
      </c>
      <c r="E84" s="152" t="s">
        <v>3268</v>
      </c>
      <c r="F84" s="152" t="s">
        <v>3269</v>
      </c>
      <c r="G84" s="152" t="s">
        <v>3141</v>
      </c>
      <c r="H84" s="152" t="s">
        <v>3821</v>
      </c>
      <c r="I84" s="152" t="s">
        <v>877</v>
      </c>
      <c r="J84" s="152" t="s">
        <v>3511</v>
      </c>
      <c r="K84" s="152" t="s">
        <v>3845</v>
      </c>
      <c r="L84" s="152" t="s">
        <v>2288</v>
      </c>
      <c r="M84" s="153" t="s">
        <v>2289</v>
      </c>
      <c r="N84" s="65"/>
      <c r="O84" s="66" t="s">
        <v>2290</v>
      </c>
      <c r="P84" s="57"/>
      <c r="Q84" s="143"/>
    </row>
    <row r="85" spans="1:17" ht="12.75">
      <c r="A85" s="67" t="s">
        <v>1869</v>
      </c>
      <c r="B85" s="72"/>
      <c r="C85" s="73" t="s">
        <v>1601</v>
      </c>
      <c r="D85" s="154" t="s">
        <v>3365</v>
      </c>
      <c r="E85" s="155" t="s">
        <v>3586</v>
      </c>
      <c r="F85" s="155" t="s">
        <v>3587</v>
      </c>
      <c r="G85" s="155" t="s">
        <v>302</v>
      </c>
      <c r="H85" s="155" t="s">
        <v>3355</v>
      </c>
      <c r="I85" s="155" t="s">
        <v>124</v>
      </c>
      <c r="J85" s="155" t="s">
        <v>126</v>
      </c>
      <c r="K85" s="155" t="s">
        <v>3825</v>
      </c>
      <c r="L85" s="155" t="s">
        <v>2357</v>
      </c>
      <c r="M85" s="156" t="s">
        <v>3831</v>
      </c>
      <c r="N85" s="74"/>
      <c r="O85" s="75" t="s">
        <v>2292</v>
      </c>
      <c r="P85" s="57"/>
      <c r="Q85" s="143"/>
    </row>
    <row r="86" spans="1:17" ht="12.75">
      <c r="A86" s="70" t="s">
        <v>2358</v>
      </c>
      <c r="B86" s="76">
        <v>57</v>
      </c>
      <c r="C86" s="71" t="s">
        <v>2748</v>
      </c>
      <c r="D86" s="151" t="s">
        <v>3141</v>
      </c>
      <c r="E86" s="152" t="s">
        <v>3142</v>
      </c>
      <c r="F86" s="152" t="s">
        <v>3143</v>
      </c>
      <c r="G86" s="152" t="s">
        <v>3878</v>
      </c>
      <c r="H86" s="152" t="s">
        <v>3879</v>
      </c>
      <c r="I86" s="152" t="s">
        <v>3880</v>
      </c>
      <c r="J86" s="152" t="s">
        <v>3315</v>
      </c>
      <c r="K86" s="152" t="s">
        <v>91</v>
      </c>
      <c r="L86" s="152" t="s">
        <v>2293</v>
      </c>
      <c r="M86" s="153" t="s">
        <v>2294</v>
      </c>
      <c r="N86" s="65"/>
      <c r="O86" s="66" t="s">
        <v>2295</v>
      </c>
      <c r="P86" s="57"/>
      <c r="Q86" s="143"/>
    </row>
    <row r="87" spans="1:17" ht="12.75">
      <c r="A87" s="67" t="s">
        <v>1583</v>
      </c>
      <c r="B87" s="72"/>
      <c r="C87" s="73" t="s">
        <v>1269</v>
      </c>
      <c r="D87" s="154" t="s">
        <v>3339</v>
      </c>
      <c r="E87" s="155" t="s">
        <v>979</v>
      </c>
      <c r="F87" s="155" t="s">
        <v>3445</v>
      </c>
      <c r="G87" s="155" t="s">
        <v>304</v>
      </c>
      <c r="H87" s="155" t="s">
        <v>305</v>
      </c>
      <c r="I87" s="155" t="s">
        <v>126</v>
      </c>
      <c r="J87" s="155" t="s">
        <v>249</v>
      </c>
      <c r="K87" s="155" t="s">
        <v>3010</v>
      </c>
      <c r="L87" s="155" t="s">
        <v>2359</v>
      </c>
      <c r="M87" s="156" t="s">
        <v>2357</v>
      </c>
      <c r="N87" s="74"/>
      <c r="O87" s="75" t="s">
        <v>2296</v>
      </c>
      <c r="P87" s="57"/>
      <c r="Q87" s="143"/>
    </row>
    <row r="88" spans="1:17" ht="12.75">
      <c r="A88" s="70" t="s">
        <v>2360</v>
      </c>
      <c r="B88" s="76">
        <v>75</v>
      </c>
      <c r="C88" s="71" t="s">
        <v>2764</v>
      </c>
      <c r="D88" s="151" t="s">
        <v>3222</v>
      </c>
      <c r="E88" s="152" t="s">
        <v>3031</v>
      </c>
      <c r="F88" s="152" t="s">
        <v>3223</v>
      </c>
      <c r="G88" s="152" t="s">
        <v>3222</v>
      </c>
      <c r="H88" s="152" t="s">
        <v>3844</v>
      </c>
      <c r="I88" s="152" t="s">
        <v>3845</v>
      </c>
      <c r="J88" s="152" t="s">
        <v>486</v>
      </c>
      <c r="K88" s="152" t="s">
        <v>487</v>
      </c>
      <c r="L88" s="152" t="s">
        <v>2297</v>
      </c>
      <c r="M88" s="153" t="s">
        <v>2298</v>
      </c>
      <c r="N88" s="65"/>
      <c r="O88" s="66" t="s">
        <v>2299</v>
      </c>
      <c r="P88" s="57"/>
      <c r="Q88" s="143"/>
    </row>
    <row r="89" spans="1:17" ht="12.75">
      <c r="A89" s="67" t="s">
        <v>1579</v>
      </c>
      <c r="B89" s="72"/>
      <c r="C89" s="73" t="s">
        <v>1704</v>
      </c>
      <c r="D89" s="154" t="s">
        <v>3357</v>
      </c>
      <c r="E89" s="155" t="s">
        <v>3180</v>
      </c>
      <c r="F89" s="155" t="s">
        <v>3571</v>
      </c>
      <c r="G89" s="155" t="s">
        <v>3468</v>
      </c>
      <c r="H89" s="155" t="s">
        <v>128</v>
      </c>
      <c r="I89" s="155" t="s">
        <v>122</v>
      </c>
      <c r="J89" s="155" t="s">
        <v>4</v>
      </c>
      <c r="K89" s="155" t="s">
        <v>3051</v>
      </c>
      <c r="L89" s="155" t="s">
        <v>2610</v>
      </c>
      <c r="M89" s="156" t="s">
        <v>3091</v>
      </c>
      <c r="N89" s="74"/>
      <c r="O89" s="75" t="s">
        <v>2300</v>
      </c>
      <c r="P89" s="57"/>
      <c r="Q89" s="143"/>
    </row>
    <row r="90" spans="1:17" ht="12.75">
      <c r="A90" s="70" t="s">
        <v>2361</v>
      </c>
      <c r="B90" s="76">
        <v>86</v>
      </c>
      <c r="C90" s="71" t="s">
        <v>2775</v>
      </c>
      <c r="D90" s="151" t="s">
        <v>3275</v>
      </c>
      <c r="E90" s="152" t="s">
        <v>3162</v>
      </c>
      <c r="F90" s="152" t="s">
        <v>3276</v>
      </c>
      <c r="G90" s="152" t="s">
        <v>3882</v>
      </c>
      <c r="H90" s="152" t="s">
        <v>3883</v>
      </c>
      <c r="I90" s="152" t="s">
        <v>3884</v>
      </c>
      <c r="J90" s="152" t="s">
        <v>501</v>
      </c>
      <c r="K90" s="152" t="s">
        <v>502</v>
      </c>
      <c r="L90" s="152" t="s">
        <v>2301</v>
      </c>
      <c r="M90" s="153" t="s">
        <v>2302</v>
      </c>
      <c r="N90" s="65"/>
      <c r="O90" s="66" t="s">
        <v>2303</v>
      </c>
      <c r="P90" s="57"/>
      <c r="Q90" s="143"/>
    </row>
    <row r="91" spans="1:17" ht="12.75">
      <c r="A91" s="67" t="s">
        <v>1583</v>
      </c>
      <c r="B91" s="72"/>
      <c r="C91" s="73" t="s">
        <v>1582</v>
      </c>
      <c r="D91" s="154" t="s">
        <v>3385</v>
      </c>
      <c r="E91" s="155" t="s">
        <v>3289</v>
      </c>
      <c r="F91" s="155" t="s">
        <v>3457</v>
      </c>
      <c r="G91" s="155" t="s">
        <v>294</v>
      </c>
      <c r="H91" s="155" t="s">
        <v>35</v>
      </c>
      <c r="I91" s="155" t="s">
        <v>127</v>
      </c>
      <c r="J91" s="155" t="s">
        <v>23</v>
      </c>
      <c r="K91" s="155" t="s">
        <v>3886</v>
      </c>
      <c r="L91" s="155" t="s">
        <v>2422</v>
      </c>
      <c r="M91" s="156" t="s">
        <v>3107</v>
      </c>
      <c r="N91" s="74"/>
      <c r="O91" s="75" t="s">
        <v>2304</v>
      </c>
      <c r="P91" s="57"/>
      <c r="Q91" s="143"/>
    </row>
    <row r="92" spans="1:17" ht="12.75">
      <c r="A92" s="70" t="s">
        <v>2362</v>
      </c>
      <c r="B92" s="76">
        <v>61</v>
      </c>
      <c r="C92" s="71" t="s">
        <v>2751</v>
      </c>
      <c r="D92" s="151" t="s">
        <v>3146</v>
      </c>
      <c r="E92" s="152" t="s">
        <v>3147</v>
      </c>
      <c r="F92" s="152" t="s">
        <v>3115</v>
      </c>
      <c r="G92" s="152" t="s">
        <v>3874</v>
      </c>
      <c r="H92" s="152" t="s">
        <v>3846</v>
      </c>
      <c r="I92" s="152" t="s">
        <v>3875</v>
      </c>
      <c r="J92" s="152" t="s">
        <v>2956</v>
      </c>
      <c r="K92" s="152" t="s">
        <v>507</v>
      </c>
      <c r="L92" s="152" t="s">
        <v>2232</v>
      </c>
      <c r="M92" s="153" t="s">
        <v>2305</v>
      </c>
      <c r="N92" s="65"/>
      <c r="O92" s="66" t="s">
        <v>2306</v>
      </c>
      <c r="P92" s="57"/>
      <c r="Q92" s="143"/>
    </row>
    <row r="93" spans="1:17" ht="12.75">
      <c r="A93" s="67" t="s">
        <v>1571</v>
      </c>
      <c r="B93" s="72"/>
      <c r="C93" s="73" t="s">
        <v>1834</v>
      </c>
      <c r="D93" s="154" t="s">
        <v>3378</v>
      </c>
      <c r="E93" s="155" t="s">
        <v>980</v>
      </c>
      <c r="F93" s="155" t="s">
        <v>3589</v>
      </c>
      <c r="G93" s="155" t="s">
        <v>301</v>
      </c>
      <c r="H93" s="155" t="s">
        <v>3279</v>
      </c>
      <c r="I93" s="155" t="s">
        <v>3837</v>
      </c>
      <c r="J93" s="155" t="s">
        <v>494</v>
      </c>
      <c r="K93" s="155" t="s">
        <v>550</v>
      </c>
      <c r="L93" s="155" t="s">
        <v>2363</v>
      </c>
      <c r="M93" s="156" t="s">
        <v>3818</v>
      </c>
      <c r="N93" s="74"/>
      <c r="O93" s="75" t="s">
        <v>2307</v>
      </c>
      <c r="P93" s="57"/>
      <c r="Q93" s="143"/>
    </row>
    <row r="94" spans="1:17" ht="12.75">
      <c r="A94" s="70" t="s">
        <v>2364</v>
      </c>
      <c r="B94" s="76">
        <v>70</v>
      </c>
      <c r="C94" s="71" t="s">
        <v>2760</v>
      </c>
      <c r="D94" s="151" t="s">
        <v>3237</v>
      </c>
      <c r="E94" s="152" t="s">
        <v>3238</v>
      </c>
      <c r="F94" s="152" t="s">
        <v>3239</v>
      </c>
      <c r="G94" s="152" t="s">
        <v>137</v>
      </c>
      <c r="H94" s="152" t="s">
        <v>138</v>
      </c>
      <c r="I94" s="152" t="s">
        <v>139</v>
      </c>
      <c r="J94" s="152" t="s">
        <v>547</v>
      </c>
      <c r="K94" s="152" t="s">
        <v>548</v>
      </c>
      <c r="L94" s="152" t="s">
        <v>2423</v>
      </c>
      <c r="M94" s="153" t="s">
        <v>2424</v>
      </c>
      <c r="N94" s="65"/>
      <c r="O94" s="66" t="s">
        <v>2425</v>
      </c>
      <c r="P94" s="57"/>
      <c r="Q94" s="143"/>
    </row>
    <row r="95" spans="1:17" ht="12.75">
      <c r="A95" s="67" t="s">
        <v>1583</v>
      </c>
      <c r="B95" s="72"/>
      <c r="C95" s="73" t="s">
        <v>1770</v>
      </c>
      <c r="D95" s="154" t="s">
        <v>1002</v>
      </c>
      <c r="E95" s="155" t="s">
        <v>3503</v>
      </c>
      <c r="F95" s="155" t="s">
        <v>3562</v>
      </c>
      <c r="G95" s="155" t="s">
        <v>315</v>
      </c>
      <c r="H95" s="155" t="s">
        <v>122</v>
      </c>
      <c r="I95" s="155" t="s">
        <v>140</v>
      </c>
      <c r="J95" s="155" t="s">
        <v>3877</v>
      </c>
      <c r="K95" s="155" t="s">
        <v>2953</v>
      </c>
      <c r="L95" s="155" t="s">
        <v>2426</v>
      </c>
      <c r="M95" s="156" t="s">
        <v>2427</v>
      </c>
      <c r="N95" s="74"/>
      <c r="O95" s="75" t="s">
        <v>2428</v>
      </c>
      <c r="P95" s="57"/>
      <c r="Q95" s="143"/>
    </row>
    <row r="96" spans="1:17" ht="12.75">
      <c r="A96" s="70" t="s">
        <v>2312</v>
      </c>
      <c r="B96" s="76">
        <v>55</v>
      </c>
      <c r="C96" s="71" t="s">
        <v>2747</v>
      </c>
      <c r="D96" s="151" t="s">
        <v>3017</v>
      </c>
      <c r="E96" s="152" t="s">
        <v>3114</v>
      </c>
      <c r="F96" s="152" t="s">
        <v>3115</v>
      </c>
      <c r="G96" s="152" t="s">
        <v>3850</v>
      </c>
      <c r="H96" s="152" t="s">
        <v>3851</v>
      </c>
      <c r="I96" s="152" t="s">
        <v>3852</v>
      </c>
      <c r="J96" s="152" t="s">
        <v>488</v>
      </c>
      <c r="K96" s="152" t="s">
        <v>489</v>
      </c>
      <c r="L96" s="152" t="s">
        <v>2308</v>
      </c>
      <c r="M96" s="153" t="s">
        <v>2309</v>
      </c>
      <c r="N96" s="65"/>
      <c r="O96" s="66" t="s">
        <v>2310</v>
      </c>
      <c r="P96" s="57"/>
      <c r="Q96" s="143"/>
    </row>
    <row r="97" spans="1:17" ht="12.75">
      <c r="A97" s="67" t="s">
        <v>1869</v>
      </c>
      <c r="B97" s="72"/>
      <c r="C97" s="73" t="s">
        <v>1601</v>
      </c>
      <c r="D97" s="154" t="s">
        <v>3587</v>
      </c>
      <c r="E97" s="155" t="s">
        <v>3354</v>
      </c>
      <c r="F97" s="155" t="s">
        <v>3089</v>
      </c>
      <c r="G97" s="155" t="s">
        <v>308</v>
      </c>
      <c r="H97" s="155" t="s">
        <v>309</v>
      </c>
      <c r="I97" s="155" t="s">
        <v>43</v>
      </c>
      <c r="J97" s="155" t="s">
        <v>3354</v>
      </c>
      <c r="K97" s="155" t="s">
        <v>3469</v>
      </c>
      <c r="L97" s="155" t="s">
        <v>3107</v>
      </c>
      <c r="M97" s="156" t="s">
        <v>3469</v>
      </c>
      <c r="N97" s="74"/>
      <c r="O97" s="75" t="s">
        <v>2311</v>
      </c>
      <c r="P97" s="57"/>
      <c r="Q97" s="143"/>
    </row>
    <row r="98" spans="1:17" ht="12.75">
      <c r="A98" s="70" t="s">
        <v>2429</v>
      </c>
      <c r="B98" s="76">
        <v>40</v>
      </c>
      <c r="C98" s="71" t="s">
        <v>2732</v>
      </c>
      <c r="D98" s="151" t="s">
        <v>2979</v>
      </c>
      <c r="E98" s="152" t="s">
        <v>2980</v>
      </c>
      <c r="F98" s="152" t="s">
        <v>2981</v>
      </c>
      <c r="G98" s="152" t="s">
        <v>3776</v>
      </c>
      <c r="H98" s="152" t="s">
        <v>2073</v>
      </c>
      <c r="I98" s="152" t="s">
        <v>3777</v>
      </c>
      <c r="J98" s="152" t="s">
        <v>452</v>
      </c>
      <c r="K98" s="152" t="s">
        <v>453</v>
      </c>
      <c r="L98" s="152" t="s">
        <v>2176</v>
      </c>
      <c r="M98" s="153" t="s">
        <v>2177</v>
      </c>
      <c r="N98" s="65"/>
      <c r="O98" s="66" t="s">
        <v>2178</v>
      </c>
      <c r="P98" s="57"/>
      <c r="Q98" s="143"/>
    </row>
    <row r="99" spans="1:17" ht="12.75">
      <c r="A99" s="67" t="s">
        <v>1590</v>
      </c>
      <c r="B99" s="72"/>
      <c r="C99" s="73" t="s">
        <v>1595</v>
      </c>
      <c r="D99" s="154" t="s">
        <v>2943</v>
      </c>
      <c r="E99" s="155" t="s">
        <v>3051</v>
      </c>
      <c r="F99" s="155" t="s">
        <v>2927</v>
      </c>
      <c r="G99" s="155" t="s">
        <v>313</v>
      </c>
      <c r="H99" s="155" t="s">
        <v>3856</v>
      </c>
      <c r="I99" s="155" t="s">
        <v>3853</v>
      </c>
      <c r="J99" s="155" t="s">
        <v>3870</v>
      </c>
      <c r="K99" s="155" t="s">
        <v>3039</v>
      </c>
      <c r="L99" s="155" t="s">
        <v>2365</v>
      </c>
      <c r="M99" s="156" t="s">
        <v>3871</v>
      </c>
      <c r="N99" s="74"/>
      <c r="O99" s="75" t="s">
        <v>2179</v>
      </c>
      <c r="P99" s="57"/>
      <c r="Q99" s="143"/>
    </row>
    <row r="100" spans="1:17" ht="12.75">
      <c r="A100" s="70" t="s">
        <v>2430</v>
      </c>
      <c r="B100" s="76">
        <v>74</v>
      </c>
      <c r="C100" s="71" t="s">
        <v>2260</v>
      </c>
      <c r="D100" s="151" t="s">
        <v>3212</v>
      </c>
      <c r="E100" s="152" t="s">
        <v>3213</v>
      </c>
      <c r="F100" s="152" t="s">
        <v>3168</v>
      </c>
      <c r="G100" s="152" t="s">
        <v>3136</v>
      </c>
      <c r="H100" s="152" t="s">
        <v>3819</v>
      </c>
      <c r="I100" s="152" t="s">
        <v>3820</v>
      </c>
      <c r="J100" s="152" t="s">
        <v>3315</v>
      </c>
      <c r="K100" s="152" t="s">
        <v>468</v>
      </c>
      <c r="L100" s="152" t="s">
        <v>2241</v>
      </c>
      <c r="M100" s="153" t="s">
        <v>2242</v>
      </c>
      <c r="N100" s="65"/>
      <c r="O100" s="66" t="s">
        <v>2243</v>
      </c>
      <c r="P100" s="57"/>
      <c r="Q100" s="143"/>
    </row>
    <row r="101" spans="1:17" ht="12.75">
      <c r="A101" s="67" t="s">
        <v>1625</v>
      </c>
      <c r="B101" s="72"/>
      <c r="C101" s="73" t="s">
        <v>1309</v>
      </c>
      <c r="D101" s="154" t="s">
        <v>3467</v>
      </c>
      <c r="E101" s="155" t="s">
        <v>3215</v>
      </c>
      <c r="F101" s="155" t="s">
        <v>3291</v>
      </c>
      <c r="G101" s="155" t="s">
        <v>767</v>
      </c>
      <c r="H101" s="155" t="s">
        <v>148</v>
      </c>
      <c r="I101" s="155" t="s">
        <v>3872</v>
      </c>
      <c r="J101" s="155" t="s">
        <v>899</v>
      </c>
      <c r="K101" s="155" t="s">
        <v>37</v>
      </c>
      <c r="L101" s="155" t="s">
        <v>973</v>
      </c>
      <c r="M101" s="156" t="s">
        <v>3337</v>
      </c>
      <c r="N101" s="74"/>
      <c r="O101" s="75" t="s">
        <v>2244</v>
      </c>
      <c r="P101" s="57"/>
      <c r="Q101" s="143"/>
    </row>
    <row r="102" spans="1:17" ht="12.75">
      <c r="A102" s="70" t="s">
        <v>2317</v>
      </c>
      <c r="B102" s="76">
        <v>20</v>
      </c>
      <c r="C102" s="71" t="s">
        <v>2713</v>
      </c>
      <c r="D102" s="151" t="s">
        <v>2879</v>
      </c>
      <c r="E102" s="152" t="s">
        <v>2898</v>
      </c>
      <c r="F102" s="152" t="s">
        <v>2899</v>
      </c>
      <c r="G102" s="152" t="s">
        <v>2861</v>
      </c>
      <c r="H102" s="152" t="s">
        <v>3688</v>
      </c>
      <c r="I102" s="152" t="s">
        <v>3689</v>
      </c>
      <c r="J102" s="152" t="s">
        <v>90</v>
      </c>
      <c r="K102" s="152" t="s">
        <v>438</v>
      </c>
      <c r="L102" s="152" t="s">
        <v>2181</v>
      </c>
      <c r="M102" s="153" t="s">
        <v>2182</v>
      </c>
      <c r="N102" s="65"/>
      <c r="O102" s="66" t="s">
        <v>2183</v>
      </c>
      <c r="P102" s="57"/>
      <c r="Q102" s="143"/>
    </row>
    <row r="103" spans="1:17" ht="12.75">
      <c r="A103" s="67" t="s">
        <v>1590</v>
      </c>
      <c r="B103" s="72"/>
      <c r="C103" s="73" t="s">
        <v>1595</v>
      </c>
      <c r="D103" s="154" t="s">
        <v>888</v>
      </c>
      <c r="E103" s="155" t="s">
        <v>3290</v>
      </c>
      <c r="F103" s="155" t="s">
        <v>2844</v>
      </c>
      <c r="G103" s="155" t="s">
        <v>2094</v>
      </c>
      <c r="H103" s="155" t="s">
        <v>2858</v>
      </c>
      <c r="I103" s="155" t="s">
        <v>254</v>
      </c>
      <c r="J103" s="155" t="s">
        <v>21</v>
      </c>
      <c r="K103" s="155" t="s">
        <v>277</v>
      </c>
      <c r="L103" s="155" t="s">
        <v>2704</v>
      </c>
      <c r="M103" s="156" t="s">
        <v>277</v>
      </c>
      <c r="N103" s="74"/>
      <c r="O103" s="75" t="s">
        <v>2184</v>
      </c>
      <c r="P103" s="57"/>
      <c r="Q103" s="143"/>
    </row>
    <row r="104" spans="1:17" ht="12.75">
      <c r="A104" s="70" t="s">
        <v>2431</v>
      </c>
      <c r="B104" s="76">
        <v>11</v>
      </c>
      <c r="C104" s="71" t="s">
        <v>2118</v>
      </c>
      <c r="D104" s="151" t="s">
        <v>2119</v>
      </c>
      <c r="E104" s="152" t="s">
        <v>2120</v>
      </c>
      <c r="F104" s="152" t="s">
        <v>2121</v>
      </c>
      <c r="G104" s="152" t="s">
        <v>3650</v>
      </c>
      <c r="H104" s="152" t="s">
        <v>3651</v>
      </c>
      <c r="I104" s="152" t="s">
        <v>3652</v>
      </c>
      <c r="J104" s="152" t="s">
        <v>436</v>
      </c>
      <c r="K104" s="152" t="s">
        <v>437</v>
      </c>
      <c r="L104" s="152" t="s">
        <v>3732</v>
      </c>
      <c r="M104" s="153" t="s">
        <v>3733</v>
      </c>
      <c r="N104" s="65"/>
      <c r="O104" s="66" t="s">
        <v>3734</v>
      </c>
      <c r="P104" s="57"/>
      <c r="Q104" s="143"/>
    </row>
    <row r="105" spans="1:17" ht="12.75">
      <c r="A105" s="67" t="s">
        <v>1559</v>
      </c>
      <c r="B105" s="72"/>
      <c r="C105" s="73" t="s">
        <v>1570</v>
      </c>
      <c r="D105" s="154" t="s">
        <v>2123</v>
      </c>
      <c r="E105" s="155" t="s">
        <v>2875</v>
      </c>
      <c r="F105" s="155" t="s">
        <v>3059</v>
      </c>
      <c r="G105" s="155" t="s">
        <v>2972</v>
      </c>
      <c r="H105" s="155" t="s">
        <v>286</v>
      </c>
      <c r="I105" s="155" t="s">
        <v>3750</v>
      </c>
      <c r="J105" s="155" t="s">
        <v>3666</v>
      </c>
      <c r="K105" s="155" t="s">
        <v>575</v>
      </c>
      <c r="L105" s="155" t="s">
        <v>3666</v>
      </c>
      <c r="M105" s="156" t="s">
        <v>2185</v>
      </c>
      <c r="N105" s="74"/>
      <c r="O105" s="75" t="s">
        <v>3735</v>
      </c>
      <c r="P105" s="57"/>
      <c r="Q105" s="143"/>
    </row>
    <row r="106" spans="1:17" ht="12.75">
      <c r="A106" s="70" t="s">
        <v>2323</v>
      </c>
      <c r="B106" s="76">
        <v>85</v>
      </c>
      <c r="C106" s="71" t="s">
        <v>2774</v>
      </c>
      <c r="D106" s="151" t="s">
        <v>3304</v>
      </c>
      <c r="E106" s="152" t="s">
        <v>3305</v>
      </c>
      <c r="F106" s="152" t="s">
        <v>3306</v>
      </c>
      <c r="G106" s="152" t="s">
        <v>132</v>
      </c>
      <c r="H106" s="152" t="s">
        <v>133</v>
      </c>
      <c r="I106" s="152" t="s">
        <v>134</v>
      </c>
      <c r="J106" s="152" t="s">
        <v>527</v>
      </c>
      <c r="K106" s="152" t="s">
        <v>528</v>
      </c>
      <c r="L106" s="152" t="s">
        <v>2432</v>
      </c>
      <c r="M106" s="153" t="s">
        <v>2433</v>
      </c>
      <c r="N106" s="65"/>
      <c r="O106" s="66" t="s">
        <v>2434</v>
      </c>
      <c r="P106" s="57"/>
      <c r="Q106" s="143"/>
    </row>
    <row r="107" spans="1:17" ht="12.75">
      <c r="A107" s="67" t="s">
        <v>1869</v>
      </c>
      <c r="B107" s="72"/>
      <c r="C107" s="73" t="s">
        <v>1601</v>
      </c>
      <c r="D107" s="154" t="s">
        <v>1001</v>
      </c>
      <c r="E107" s="155" t="s">
        <v>3553</v>
      </c>
      <c r="F107" s="155" t="s">
        <v>768</v>
      </c>
      <c r="G107" s="155" t="s">
        <v>127</v>
      </c>
      <c r="H107" s="155" t="s">
        <v>315</v>
      </c>
      <c r="I107" s="155" t="s">
        <v>3881</v>
      </c>
      <c r="J107" s="155" t="s">
        <v>608</v>
      </c>
      <c r="K107" s="155" t="s">
        <v>3830</v>
      </c>
      <c r="L107" s="155" t="s">
        <v>3871</v>
      </c>
      <c r="M107" s="156" t="s">
        <v>2435</v>
      </c>
      <c r="N107" s="74"/>
      <c r="O107" s="75" t="s">
        <v>2436</v>
      </c>
      <c r="P107" s="57"/>
      <c r="Q107" s="143"/>
    </row>
    <row r="108" spans="1:17" ht="12.75">
      <c r="A108" s="70" t="s">
        <v>2437</v>
      </c>
      <c r="B108" s="76">
        <v>102</v>
      </c>
      <c r="C108" s="71" t="s">
        <v>2791</v>
      </c>
      <c r="D108" s="151" t="s">
        <v>3334</v>
      </c>
      <c r="E108" s="152" t="s">
        <v>3335</v>
      </c>
      <c r="F108" s="152" t="s">
        <v>3021</v>
      </c>
      <c r="G108" s="152" t="s">
        <v>3848</v>
      </c>
      <c r="H108" s="152" t="s">
        <v>2946</v>
      </c>
      <c r="I108" s="152" t="s">
        <v>3849</v>
      </c>
      <c r="J108" s="152" t="s">
        <v>490</v>
      </c>
      <c r="K108" s="152" t="s">
        <v>485</v>
      </c>
      <c r="L108" s="152" t="s">
        <v>2313</v>
      </c>
      <c r="M108" s="153" t="s">
        <v>2314</v>
      </c>
      <c r="N108" s="65"/>
      <c r="O108" s="66" t="s">
        <v>2315</v>
      </c>
      <c r="P108" s="57"/>
      <c r="Q108" s="143"/>
    </row>
    <row r="109" spans="1:17" ht="12.75">
      <c r="A109" s="67" t="s">
        <v>1625</v>
      </c>
      <c r="B109" s="72"/>
      <c r="C109" s="73" t="s">
        <v>1636</v>
      </c>
      <c r="D109" s="154" t="s">
        <v>3337</v>
      </c>
      <c r="E109" s="155" t="s">
        <v>3193</v>
      </c>
      <c r="F109" s="155" t="s">
        <v>3573</v>
      </c>
      <c r="G109" s="155" t="s">
        <v>306</v>
      </c>
      <c r="H109" s="155" t="s">
        <v>307</v>
      </c>
      <c r="I109" s="155" t="s">
        <v>3193</v>
      </c>
      <c r="J109" s="155" t="s">
        <v>529</v>
      </c>
      <c r="K109" s="155" t="s">
        <v>549</v>
      </c>
      <c r="L109" s="155" t="s">
        <v>3337</v>
      </c>
      <c r="M109" s="156" t="s">
        <v>2337</v>
      </c>
      <c r="N109" s="74"/>
      <c r="O109" s="75" t="s">
        <v>2316</v>
      </c>
      <c r="P109" s="57"/>
      <c r="Q109" s="143"/>
    </row>
    <row r="110" spans="1:17" ht="12.75">
      <c r="A110" s="70" t="s">
        <v>2438</v>
      </c>
      <c r="B110" s="76">
        <v>29</v>
      </c>
      <c r="C110" s="71" t="s">
        <v>2721</v>
      </c>
      <c r="D110" s="151" t="s">
        <v>3024</v>
      </c>
      <c r="E110" s="152" t="s">
        <v>3048</v>
      </c>
      <c r="F110" s="152" t="s">
        <v>3049</v>
      </c>
      <c r="G110" s="152" t="s">
        <v>3334</v>
      </c>
      <c r="H110" s="152" t="s">
        <v>3846</v>
      </c>
      <c r="I110" s="152" t="s">
        <v>3847</v>
      </c>
      <c r="J110" s="152" t="s">
        <v>2994</v>
      </c>
      <c r="K110" s="152" t="s">
        <v>491</v>
      </c>
      <c r="L110" s="152" t="s">
        <v>2245</v>
      </c>
      <c r="M110" s="153" t="s">
        <v>2246</v>
      </c>
      <c r="N110" s="65"/>
      <c r="O110" s="66" t="s">
        <v>2247</v>
      </c>
      <c r="P110" s="57"/>
      <c r="Q110" s="143"/>
    </row>
    <row r="111" spans="1:17" ht="12.75">
      <c r="A111" s="67" t="s">
        <v>1583</v>
      </c>
      <c r="B111" s="72"/>
      <c r="C111" s="73" t="s">
        <v>1582</v>
      </c>
      <c r="D111" s="154" t="s">
        <v>3352</v>
      </c>
      <c r="E111" s="155" t="s">
        <v>3233</v>
      </c>
      <c r="F111" s="155" t="s">
        <v>3407</v>
      </c>
      <c r="G111" s="155" t="s">
        <v>252</v>
      </c>
      <c r="H111" s="155" t="s">
        <v>300</v>
      </c>
      <c r="I111" s="155" t="s">
        <v>3355</v>
      </c>
      <c r="J111" s="155" t="s">
        <v>500</v>
      </c>
      <c r="K111" s="155" t="s">
        <v>263</v>
      </c>
      <c r="L111" s="155" t="s">
        <v>54</v>
      </c>
      <c r="M111" s="156" t="s">
        <v>3825</v>
      </c>
      <c r="N111" s="74"/>
      <c r="O111" s="75" t="s">
        <v>2249</v>
      </c>
      <c r="P111" s="57"/>
      <c r="Q111" s="143"/>
    </row>
    <row r="112" spans="1:17" ht="12.75">
      <c r="A112" s="70" t="s">
        <v>2439</v>
      </c>
      <c r="B112" s="76">
        <v>104</v>
      </c>
      <c r="C112" s="71" t="s">
        <v>2793</v>
      </c>
      <c r="D112" s="151" t="s">
        <v>3146</v>
      </c>
      <c r="E112" s="152" t="s">
        <v>3268</v>
      </c>
      <c r="F112" s="152" t="s">
        <v>3361</v>
      </c>
      <c r="G112" s="152" t="s">
        <v>6</v>
      </c>
      <c r="H112" s="152" t="s">
        <v>7</v>
      </c>
      <c r="I112" s="152" t="s">
        <v>8</v>
      </c>
      <c r="J112" s="152" t="s">
        <v>505</v>
      </c>
      <c r="K112" s="152" t="s">
        <v>506</v>
      </c>
      <c r="L112" s="152" t="s">
        <v>2318</v>
      </c>
      <c r="M112" s="153" t="s">
        <v>2319</v>
      </c>
      <c r="N112" s="65"/>
      <c r="O112" s="66" t="s">
        <v>2320</v>
      </c>
      <c r="P112" s="57"/>
      <c r="Q112" s="143"/>
    </row>
    <row r="113" spans="1:17" ht="12.75">
      <c r="A113" s="67" t="s">
        <v>1579</v>
      </c>
      <c r="B113" s="72"/>
      <c r="C113" s="73" t="s">
        <v>1385</v>
      </c>
      <c r="D113" s="154" t="s">
        <v>3475</v>
      </c>
      <c r="E113" s="155" t="s">
        <v>3434</v>
      </c>
      <c r="F113" s="155" t="s">
        <v>3499</v>
      </c>
      <c r="G113" s="155" t="s">
        <v>88</v>
      </c>
      <c r="H113" s="155" t="s">
        <v>312</v>
      </c>
      <c r="I113" s="155" t="s">
        <v>130</v>
      </c>
      <c r="J113" s="155" t="s">
        <v>3234</v>
      </c>
      <c r="K113" s="155" t="s">
        <v>29</v>
      </c>
      <c r="L113" s="155" t="s">
        <v>2611</v>
      </c>
      <c r="M113" s="156" t="s">
        <v>3856</v>
      </c>
      <c r="N113" s="74"/>
      <c r="O113" s="75" t="s">
        <v>2322</v>
      </c>
      <c r="P113" s="57"/>
      <c r="Q113" s="143"/>
    </row>
    <row r="114" spans="1:17" ht="12.75">
      <c r="A114" s="70" t="s">
        <v>2332</v>
      </c>
      <c r="B114" s="76">
        <v>87</v>
      </c>
      <c r="C114" s="71" t="s">
        <v>2776</v>
      </c>
      <c r="D114" s="151" t="s">
        <v>3284</v>
      </c>
      <c r="E114" s="152" t="s">
        <v>3285</v>
      </c>
      <c r="F114" s="152" t="s">
        <v>3286</v>
      </c>
      <c r="G114" s="152" t="s">
        <v>44</v>
      </c>
      <c r="H114" s="152" t="s">
        <v>2091</v>
      </c>
      <c r="I114" s="152" t="s">
        <v>45</v>
      </c>
      <c r="J114" s="152" t="s">
        <v>517</v>
      </c>
      <c r="K114" s="152" t="s">
        <v>511</v>
      </c>
      <c r="L114" s="152" t="s">
        <v>2366</v>
      </c>
      <c r="M114" s="153" t="s">
        <v>2367</v>
      </c>
      <c r="N114" s="65"/>
      <c r="O114" s="66" t="s">
        <v>2368</v>
      </c>
      <c r="P114" s="57"/>
      <c r="Q114" s="143"/>
    </row>
    <row r="115" spans="1:17" ht="12.75">
      <c r="A115" s="67" t="s">
        <v>1579</v>
      </c>
      <c r="B115" s="72"/>
      <c r="C115" s="73" t="s">
        <v>1582</v>
      </c>
      <c r="D115" s="154" t="s">
        <v>3468</v>
      </c>
      <c r="E115" s="155" t="s">
        <v>3552</v>
      </c>
      <c r="F115" s="155" t="s">
        <v>3236</v>
      </c>
      <c r="G115" s="155" t="s">
        <v>3876</v>
      </c>
      <c r="H115" s="155" t="s">
        <v>251</v>
      </c>
      <c r="I115" s="155" t="s">
        <v>58</v>
      </c>
      <c r="J115" s="155" t="s">
        <v>68</v>
      </c>
      <c r="K115" s="155" t="s">
        <v>551</v>
      </c>
      <c r="L115" s="155" t="s">
        <v>3180</v>
      </c>
      <c r="M115" s="156" t="s">
        <v>2374</v>
      </c>
      <c r="N115" s="74"/>
      <c r="O115" s="75" t="s">
        <v>2369</v>
      </c>
      <c r="P115" s="57"/>
      <c r="Q115" s="143"/>
    </row>
    <row r="116" spans="1:17" ht="12.75">
      <c r="A116" s="70" t="s">
        <v>2376</v>
      </c>
      <c r="B116" s="76">
        <v>97</v>
      </c>
      <c r="C116" s="71" t="s">
        <v>2786</v>
      </c>
      <c r="D116" s="151" t="s">
        <v>3346</v>
      </c>
      <c r="E116" s="152" t="s">
        <v>3347</v>
      </c>
      <c r="F116" s="152" t="s">
        <v>3348</v>
      </c>
      <c r="G116" s="152" t="s">
        <v>3129</v>
      </c>
      <c r="H116" s="152" t="s">
        <v>9</v>
      </c>
      <c r="I116" s="152" t="s">
        <v>10</v>
      </c>
      <c r="J116" s="152" t="s">
        <v>509</v>
      </c>
      <c r="K116" s="152" t="s">
        <v>510</v>
      </c>
      <c r="L116" s="152" t="s">
        <v>2324</v>
      </c>
      <c r="M116" s="153" t="s">
        <v>2325</v>
      </c>
      <c r="N116" s="65"/>
      <c r="O116" s="66" t="s">
        <v>2326</v>
      </c>
      <c r="P116" s="57"/>
      <c r="Q116" s="143"/>
    </row>
    <row r="117" spans="1:17" ht="12.75">
      <c r="A117" s="67" t="s">
        <v>1590</v>
      </c>
      <c r="B117" s="72"/>
      <c r="C117" s="73" t="s">
        <v>1364</v>
      </c>
      <c r="D117" s="154" t="s">
        <v>975</v>
      </c>
      <c r="E117" s="155" t="s">
        <v>3211</v>
      </c>
      <c r="F117" s="155" t="s">
        <v>3580</v>
      </c>
      <c r="G117" s="155" t="s">
        <v>316</v>
      </c>
      <c r="H117" s="155" t="s">
        <v>3387</v>
      </c>
      <c r="I117" s="155" t="s">
        <v>89</v>
      </c>
      <c r="J117" s="155" t="s">
        <v>141</v>
      </c>
      <c r="K117" s="155" t="s">
        <v>11</v>
      </c>
      <c r="L117" s="155" t="s">
        <v>2374</v>
      </c>
      <c r="M117" s="156" t="s">
        <v>2321</v>
      </c>
      <c r="N117" s="74"/>
      <c r="O117" s="75" t="s">
        <v>2327</v>
      </c>
      <c r="P117" s="57"/>
      <c r="Q117" s="143"/>
    </row>
    <row r="118" spans="1:17" ht="12.75">
      <c r="A118" s="70" t="s">
        <v>2440</v>
      </c>
      <c r="B118" s="76">
        <v>67</v>
      </c>
      <c r="C118" s="71" t="s">
        <v>2757</v>
      </c>
      <c r="D118" s="151" t="s">
        <v>3175</v>
      </c>
      <c r="E118" s="152" t="s">
        <v>3176</v>
      </c>
      <c r="F118" s="152" t="s">
        <v>3177</v>
      </c>
      <c r="G118" s="152" t="s">
        <v>51</v>
      </c>
      <c r="H118" s="152" t="s">
        <v>52</v>
      </c>
      <c r="I118" s="152" t="s">
        <v>53</v>
      </c>
      <c r="J118" s="152" t="s">
        <v>3330</v>
      </c>
      <c r="K118" s="152" t="s">
        <v>825</v>
      </c>
      <c r="L118" s="152" t="s">
        <v>2371</v>
      </c>
      <c r="M118" s="153" t="s">
        <v>2372</v>
      </c>
      <c r="N118" s="65"/>
      <c r="O118" s="66" t="s">
        <v>2373</v>
      </c>
      <c r="P118" s="57"/>
      <c r="Q118" s="143"/>
    </row>
    <row r="119" spans="1:17" ht="12.75">
      <c r="A119" s="67" t="s">
        <v>1579</v>
      </c>
      <c r="B119" s="72"/>
      <c r="C119" s="73" t="s">
        <v>1636</v>
      </c>
      <c r="D119" s="154" t="s">
        <v>3496</v>
      </c>
      <c r="E119" s="155" t="s">
        <v>750</v>
      </c>
      <c r="F119" s="155" t="s">
        <v>743</v>
      </c>
      <c r="G119" s="155" t="s">
        <v>3232</v>
      </c>
      <c r="H119" s="155" t="s">
        <v>314</v>
      </c>
      <c r="I119" s="155" t="s">
        <v>131</v>
      </c>
      <c r="J119" s="155" t="s">
        <v>3191</v>
      </c>
      <c r="K119" s="155" t="s">
        <v>552</v>
      </c>
      <c r="L119" s="155" t="s">
        <v>3427</v>
      </c>
      <c r="M119" s="156" t="s">
        <v>3180</v>
      </c>
      <c r="N119" s="74"/>
      <c r="O119" s="75" t="s">
        <v>2375</v>
      </c>
      <c r="P119" s="57"/>
      <c r="Q119" s="143"/>
    </row>
    <row r="120" spans="1:17" ht="12.75">
      <c r="A120" s="70" t="s">
        <v>2441</v>
      </c>
      <c r="B120" s="76">
        <v>26</v>
      </c>
      <c r="C120" s="71" t="s">
        <v>2718</v>
      </c>
      <c r="D120" s="151" t="s">
        <v>2870</v>
      </c>
      <c r="E120" s="152" t="s">
        <v>2871</v>
      </c>
      <c r="F120" s="152" t="s">
        <v>2872</v>
      </c>
      <c r="G120" s="152" t="s">
        <v>3654</v>
      </c>
      <c r="H120" s="152" t="s">
        <v>3655</v>
      </c>
      <c r="I120" s="152" t="s">
        <v>3667</v>
      </c>
      <c r="J120" s="152" t="s">
        <v>439</v>
      </c>
      <c r="K120" s="152" t="s">
        <v>440</v>
      </c>
      <c r="L120" s="152" t="s">
        <v>3736</v>
      </c>
      <c r="M120" s="153" t="s">
        <v>3737</v>
      </c>
      <c r="N120" s="65"/>
      <c r="O120" s="66" t="s">
        <v>3738</v>
      </c>
      <c r="P120" s="57"/>
      <c r="Q120" s="143"/>
    </row>
    <row r="121" spans="1:17" ht="12.75">
      <c r="A121" s="67" t="s">
        <v>1571</v>
      </c>
      <c r="B121" s="72"/>
      <c r="C121" s="73" t="s">
        <v>1573</v>
      </c>
      <c r="D121" s="154" t="s">
        <v>2874</v>
      </c>
      <c r="E121" s="155" t="s">
        <v>2703</v>
      </c>
      <c r="F121" s="155" t="s">
        <v>2875</v>
      </c>
      <c r="G121" s="155" t="s">
        <v>3779</v>
      </c>
      <c r="H121" s="155" t="s">
        <v>2874</v>
      </c>
      <c r="I121" s="155" t="s">
        <v>3827</v>
      </c>
      <c r="J121" s="155" t="s">
        <v>2874</v>
      </c>
      <c r="K121" s="155" t="s">
        <v>180</v>
      </c>
      <c r="L121" s="155" t="s">
        <v>3636</v>
      </c>
      <c r="M121" s="156" t="s">
        <v>2902</v>
      </c>
      <c r="N121" s="74"/>
      <c r="O121" s="75" t="s">
        <v>3739</v>
      </c>
      <c r="P121" s="57"/>
      <c r="Q121" s="143"/>
    </row>
    <row r="122" spans="1:17" ht="12.75">
      <c r="A122" s="70" t="s">
        <v>2380</v>
      </c>
      <c r="B122" s="76">
        <v>112</v>
      </c>
      <c r="C122" s="71" t="s">
        <v>2801</v>
      </c>
      <c r="D122" s="151" t="s">
        <v>3435</v>
      </c>
      <c r="E122" s="152" t="s">
        <v>2072</v>
      </c>
      <c r="F122" s="152" t="s">
        <v>3436</v>
      </c>
      <c r="G122" s="152" t="s">
        <v>60</v>
      </c>
      <c r="H122" s="152" t="s">
        <v>61</v>
      </c>
      <c r="I122" s="152" t="s">
        <v>62</v>
      </c>
      <c r="J122" s="152" t="s">
        <v>3482</v>
      </c>
      <c r="K122" s="152" t="s">
        <v>511</v>
      </c>
      <c r="L122" s="152" t="s">
        <v>2328</v>
      </c>
      <c r="M122" s="153" t="s">
        <v>2329</v>
      </c>
      <c r="N122" s="65"/>
      <c r="O122" s="66" t="s">
        <v>2330</v>
      </c>
      <c r="P122" s="57"/>
      <c r="Q122" s="143"/>
    </row>
    <row r="123" spans="1:17" ht="12.75">
      <c r="A123" s="67" t="s">
        <v>1590</v>
      </c>
      <c r="B123" s="72"/>
      <c r="C123" s="73" t="s">
        <v>1364</v>
      </c>
      <c r="D123" s="154" t="s">
        <v>896</v>
      </c>
      <c r="E123" s="155" t="s">
        <v>3387</v>
      </c>
      <c r="F123" s="155" t="s">
        <v>3519</v>
      </c>
      <c r="G123" s="155" t="s">
        <v>144</v>
      </c>
      <c r="H123" s="155" t="s">
        <v>318</v>
      </c>
      <c r="I123" s="155" t="s">
        <v>141</v>
      </c>
      <c r="J123" s="155" t="s">
        <v>151</v>
      </c>
      <c r="K123" s="155" t="s">
        <v>3876</v>
      </c>
      <c r="L123" s="155" t="s">
        <v>3357</v>
      </c>
      <c r="M123" s="156" t="s">
        <v>4</v>
      </c>
      <c r="N123" s="74"/>
      <c r="O123" s="75" t="s">
        <v>2331</v>
      </c>
      <c r="P123" s="57"/>
      <c r="Q123" s="143"/>
    </row>
    <row r="124" spans="1:17" ht="12.75">
      <c r="A124" s="70" t="s">
        <v>2442</v>
      </c>
      <c r="B124" s="76">
        <v>88</v>
      </c>
      <c r="C124" s="71" t="s">
        <v>2777</v>
      </c>
      <c r="D124" s="151" t="s">
        <v>3280</v>
      </c>
      <c r="E124" s="152" t="s">
        <v>3281</v>
      </c>
      <c r="F124" s="152" t="s">
        <v>3263</v>
      </c>
      <c r="G124" s="152" t="s">
        <v>64</v>
      </c>
      <c r="H124" s="152" t="s">
        <v>65</v>
      </c>
      <c r="I124" s="152" t="s">
        <v>66</v>
      </c>
      <c r="J124" s="152" t="s">
        <v>2994</v>
      </c>
      <c r="K124" s="152" t="s">
        <v>518</v>
      </c>
      <c r="L124" s="152" t="s">
        <v>2377</v>
      </c>
      <c r="M124" s="153" t="s">
        <v>2162</v>
      </c>
      <c r="N124" s="65"/>
      <c r="O124" s="66" t="s">
        <v>2378</v>
      </c>
      <c r="P124" s="57"/>
      <c r="Q124" s="143"/>
    </row>
    <row r="125" spans="1:17" ht="12.75">
      <c r="A125" s="67" t="s">
        <v>1625</v>
      </c>
      <c r="B125" s="72"/>
      <c r="C125" s="73" t="s">
        <v>1633</v>
      </c>
      <c r="D125" s="154" t="s">
        <v>983</v>
      </c>
      <c r="E125" s="155" t="s">
        <v>984</v>
      </c>
      <c r="F125" s="155" t="s">
        <v>3576</v>
      </c>
      <c r="G125" s="155" t="s">
        <v>320</v>
      </c>
      <c r="H125" s="155" t="s">
        <v>42</v>
      </c>
      <c r="I125" s="155" t="s">
        <v>143</v>
      </c>
      <c r="J125" s="155" t="s">
        <v>609</v>
      </c>
      <c r="K125" s="155" t="s">
        <v>554</v>
      </c>
      <c r="L125" s="155" t="s">
        <v>2612</v>
      </c>
      <c r="M125" s="156" t="s">
        <v>899</v>
      </c>
      <c r="N125" s="74"/>
      <c r="O125" s="75" t="s">
        <v>2379</v>
      </c>
      <c r="P125" s="57"/>
      <c r="Q125" s="143"/>
    </row>
    <row r="126" spans="1:17" ht="12.75">
      <c r="A126" s="70" t="s">
        <v>2443</v>
      </c>
      <c r="B126" s="76">
        <v>23</v>
      </c>
      <c r="C126" s="71" t="s">
        <v>2716</v>
      </c>
      <c r="D126" s="151" t="s">
        <v>2904</v>
      </c>
      <c r="E126" s="152" t="s">
        <v>2905</v>
      </c>
      <c r="F126" s="152" t="s">
        <v>2906</v>
      </c>
      <c r="G126" s="152" t="s">
        <v>3740</v>
      </c>
      <c r="H126" s="152" t="s">
        <v>3741</v>
      </c>
      <c r="I126" s="152" t="s">
        <v>3742</v>
      </c>
      <c r="J126" s="152" t="s">
        <v>454</v>
      </c>
      <c r="K126" s="152" t="s">
        <v>3518</v>
      </c>
      <c r="L126" s="152" t="s">
        <v>2187</v>
      </c>
      <c r="M126" s="153" t="s">
        <v>2188</v>
      </c>
      <c r="N126" s="65" t="s">
        <v>1066</v>
      </c>
      <c r="O126" s="66" t="s">
        <v>2189</v>
      </c>
      <c r="P126" s="57"/>
      <c r="Q126" s="143"/>
    </row>
    <row r="127" spans="1:17" ht="12.75">
      <c r="A127" s="67" t="s">
        <v>1571</v>
      </c>
      <c r="B127" s="72"/>
      <c r="C127" s="73" t="s">
        <v>1575</v>
      </c>
      <c r="D127" s="154" t="s">
        <v>2935</v>
      </c>
      <c r="E127" s="155" t="s">
        <v>3367</v>
      </c>
      <c r="F127" s="155" t="s">
        <v>2910</v>
      </c>
      <c r="G127" s="155" t="s">
        <v>169</v>
      </c>
      <c r="H127" s="155" t="s">
        <v>334</v>
      </c>
      <c r="I127" s="155" t="s">
        <v>121</v>
      </c>
      <c r="J127" s="155" t="s">
        <v>3663</v>
      </c>
      <c r="K127" s="155" t="s">
        <v>2986</v>
      </c>
      <c r="L127" s="155" t="s">
        <v>296</v>
      </c>
      <c r="M127" s="156" t="s">
        <v>3827</v>
      </c>
      <c r="N127" s="74"/>
      <c r="O127" s="75" t="s">
        <v>2190</v>
      </c>
      <c r="P127" s="57"/>
      <c r="Q127" s="143"/>
    </row>
    <row r="128" spans="1:17" ht="12.75">
      <c r="A128" s="70" t="s">
        <v>2444</v>
      </c>
      <c r="B128" s="76">
        <v>90</v>
      </c>
      <c r="C128" s="71" t="s">
        <v>2779</v>
      </c>
      <c r="D128" s="151" t="s">
        <v>3280</v>
      </c>
      <c r="E128" s="152" t="s">
        <v>3358</v>
      </c>
      <c r="F128" s="152" t="s">
        <v>3143</v>
      </c>
      <c r="G128" s="152" t="s">
        <v>3887</v>
      </c>
      <c r="H128" s="152" t="s">
        <v>3888</v>
      </c>
      <c r="I128" s="152" t="s">
        <v>0</v>
      </c>
      <c r="J128" s="152" t="s">
        <v>503</v>
      </c>
      <c r="K128" s="152" t="s">
        <v>504</v>
      </c>
      <c r="L128" s="152" t="s">
        <v>2381</v>
      </c>
      <c r="M128" s="153" t="s">
        <v>2221</v>
      </c>
      <c r="N128" s="65" t="s">
        <v>77</v>
      </c>
      <c r="O128" s="66" t="s">
        <v>2382</v>
      </c>
      <c r="P128" s="57"/>
      <c r="Q128" s="143"/>
    </row>
    <row r="129" spans="1:17" ht="12.75">
      <c r="A129" s="67" t="s">
        <v>1869</v>
      </c>
      <c r="B129" s="72"/>
      <c r="C129" s="73" t="s">
        <v>1711</v>
      </c>
      <c r="D129" s="154" t="s">
        <v>898</v>
      </c>
      <c r="E129" s="155" t="s">
        <v>899</v>
      </c>
      <c r="F129" s="155" t="s">
        <v>3487</v>
      </c>
      <c r="G129" s="155" t="s">
        <v>310</v>
      </c>
      <c r="H129" s="155" t="s">
        <v>311</v>
      </c>
      <c r="I129" s="155" t="s">
        <v>128</v>
      </c>
      <c r="J129" s="155" t="s">
        <v>120</v>
      </c>
      <c r="K129" s="155" t="s">
        <v>3393</v>
      </c>
      <c r="L129" s="155" t="s">
        <v>2613</v>
      </c>
      <c r="M129" s="156" t="s">
        <v>3046</v>
      </c>
      <c r="N129" s="74"/>
      <c r="O129" s="75" t="s">
        <v>2383</v>
      </c>
      <c r="P129" s="57"/>
      <c r="Q129" s="143"/>
    </row>
    <row r="130" spans="1:17" ht="12.75">
      <c r="A130" s="70" t="s">
        <v>2445</v>
      </c>
      <c r="B130" s="76">
        <v>109</v>
      </c>
      <c r="C130" s="71" t="s">
        <v>2798</v>
      </c>
      <c r="D130" s="151" t="s">
        <v>3402</v>
      </c>
      <c r="E130" s="152" t="s">
        <v>3025</v>
      </c>
      <c r="F130" s="152" t="s">
        <v>3247</v>
      </c>
      <c r="G130" s="152" t="s">
        <v>3854</v>
      </c>
      <c r="H130" s="152" t="s">
        <v>2082</v>
      </c>
      <c r="I130" s="152" t="s">
        <v>3855</v>
      </c>
      <c r="J130" s="152" t="s">
        <v>495</v>
      </c>
      <c r="K130" s="152" t="s">
        <v>496</v>
      </c>
      <c r="L130" s="152" t="s">
        <v>2250</v>
      </c>
      <c r="M130" s="153" t="s">
        <v>2251</v>
      </c>
      <c r="N130" s="65"/>
      <c r="O130" s="66" t="s">
        <v>2252</v>
      </c>
      <c r="P130" s="57"/>
      <c r="Q130" s="143"/>
    </row>
    <row r="131" spans="1:17" ht="12.75">
      <c r="A131" s="67" t="s">
        <v>1579</v>
      </c>
      <c r="B131" s="72"/>
      <c r="C131" s="73" t="s">
        <v>1582</v>
      </c>
      <c r="D131" s="154" t="s">
        <v>3400</v>
      </c>
      <c r="E131" s="155" t="s">
        <v>3243</v>
      </c>
      <c r="F131" s="155" t="s">
        <v>3211</v>
      </c>
      <c r="G131" s="155" t="s">
        <v>249</v>
      </c>
      <c r="H131" s="155" t="s">
        <v>317</v>
      </c>
      <c r="I131" s="155" t="s">
        <v>3428</v>
      </c>
      <c r="J131" s="155" t="s">
        <v>361</v>
      </c>
      <c r="K131" s="155" t="s">
        <v>553</v>
      </c>
      <c r="L131" s="155" t="s">
        <v>743</v>
      </c>
      <c r="M131" s="156" t="s">
        <v>2446</v>
      </c>
      <c r="N131" s="74"/>
      <c r="O131" s="75" t="s">
        <v>2253</v>
      </c>
      <c r="P131" s="57"/>
      <c r="Q131" s="143"/>
    </row>
    <row r="132" spans="1:17" ht="12.75">
      <c r="A132" s="70" t="s">
        <v>2447</v>
      </c>
      <c r="B132" s="76">
        <v>126</v>
      </c>
      <c r="C132" s="71" t="s">
        <v>2814</v>
      </c>
      <c r="D132" s="151" t="s">
        <v>3470</v>
      </c>
      <c r="E132" s="152" t="s">
        <v>3471</v>
      </c>
      <c r="F132" s="152" t="s">
        <v>3115</v>
      </c>
      <c r="G132" s="152" t="s">
        <v>14</v>
      </c>
      <c r="H132" s="152" t="s">
        <v>2919</v>
      </c>
      <c r="I132" s="152" t="s">
        <v>15</v>
      </c>
      <c r="J132" s="152" t="s">
        <v>3048</v>
      </c>
      <c r="K132" s="152" t="s">
        <v>512</v>
      </c>
      <c r="L132" s="152" t="s">
        <v>2333</v>
      </c>
      <c r="M132" s="153" t="s">
        <v>2334</v>
      </c>
      <c r="N132" s="65" t="s">
        <v>2907</v>
      </c>
      <c r="O132" s="66" t="s">
        <v>2335</v>
      </c>
      <c r="P132" s="57"/>
      <c r="Q132" s="143"/>
    </row>
    <row r="133" spans="1:17" ht="12.75">
      <c r="A133" s="67" t="s">
        <v>1590</v>
      </c>
      <c r="B133" s="72"/>
      <c r="C133" s="73" t="s">
        <v>1595</v>
      </c>
      <c r="D133" s="154" t="s">
        <v>977</v>
      </c>
      <c r="E133" s="155" t="s">
        <v>3577</v>
      </c>
      <c r="F133" s="155" t="s">
        <v>3296</v>
      </c>
      <c r="G133" s="155" t="s">
        <v>3448</v>
      </c>
      <c r="H133" s="155" t="s">
        <v>94</v>
      </c>
      <c r="I133" s="155" t="s">
        <v>145</v>
      </c>
      <c r="J133" s="155" t="s">
        <v>58</v>
      </c>
      <c r="K133" s="155" t="s">
        <v>3191</v>
      </c>
      <c r="L133" s="155" t="s">
        <v>2614</v>
      </c>
      <c r="M133" s="156" t="s">
        <v>3234</v>
      </c>
      <c r="N133" s="74"/>
      <c r="O133" s="75" t="s">
        <v>2336</v>
      </c>
      <c r="P133" s="57"/>
      <c r="Q133" s="143"/>
    </row>
    <row r="134" spans="1:17" ht="12.75">
      <c r="A134" s="70" t="s">
        <v>2448</v>
      </c>
      <c r="B134" s="76">
        <v>103</v>
      </c>
      <c r="C134" s="71" t="s">
        <v>2792</v>
      </c>
      <c r="D134" s="151" t="s">
        <v>3381</v>
      </c>
      <c r="E134" s="152" t="s">
        <v>3382</v>
      </c>
      <c r="F134" s="152" t="s">
        <v>3383</v>
      </c>
      <c r="G134" s="152" t="s">
        <v>79</v>
      </c>
      <c r="H134" s="152" t="s">
        <v>80</v>
      </c>
      <c r="I134" s="152" t="s">
        <v>81</v>
      </c>
      <c r="J134" s="152" t="s">
        <v>534</v>
      </c>
      <c r="K134" s="152" t="s">
        <v>856</v>
      </c>
      <c r="L134" s="152" t="s">
        <v>2318</v>
      </c>
      <c r="M134" s="153" t="s">
        <v>2385</v>
      </c>
      <c r="N134" s="65"/>
      <c r="O134" s="66" t="s">
        <v>2386</v>
      </c>
      <c r="P134" s="57"/>
      <c r="Q134" s="143"/>
    </row>
    <row r="135" spans="1:17" ht="12.75">
      <c r="A135" s="67" t="s">
        <v>1583</v>
      </c>
      <c r="B135" s="72"/>
      <c r="C135" s="73" t="s">
        <v>1585</v>
      </c>
      <c r="D135" s="154" t="s">
        <v>3551</v>
      </c>
      <c r="E135" s="155" t="s">
        <v>3506</v>
      </c>
      <c r="F135" s="155" t="s">
        <v>760</v>
      </c>
      <c r="G135" s="155" t="s">
        <v>253</v>
      </c>
      <c r="H135" s="155" t="s">
        <v>186</v>
      </c>
      <c r="I135" s="155" t="s">
        <v>161</v>
      </c>
      <c r="J135" s="155" t="s">
        <v>610</v>
      </c>
      <c r="K135" s="155" t="s">
        <v>3258</v>
      </c>
      <c r="L135" s="155" t="s">
        <v>4</v>
      </c>
      <c r="M135" s="156" t="s">
        <v>54</v>
      </c>
      <c r="N135" s="74"/>
      <c r="O135" s="75" t="s">
        <v>2387</v>
      </c>
      <c r="P135" s="57"/>
      <c r="Q135" s="143"/>
    </row>
    <row r="136" spans="1:17" ht="12.75">
      <c r="A136" s="70" t="s">
        <v>2449</v>
      </c>
      <c r="B136" s="76">
        <v>94</v>
      </c>
      <c r="C136" s="71" t="s">
        <v>2783</v>
      </c>
      <c r="D136" s="151" t="s">
        <v>3373</v>
      </c>
      <c r="E136" s="152" t="s">
        <v>3374</v>
      </c>
      <c r="F136" s="152" t="s">
        <v>3286</v>
      </c>
      <c r="G136" s="152" t="s">
        <v>69</v>
      </c>
      <c r="H136" s="152" t="s">
        <v>70</v>
      </c>
      <c r="I136" s="152" t="s">
        <v>71</v>
      </c>
      <c r="J136" s="152" t="s">
        <v>519</v>
      </c>
      <c r="K136" s="152" t="s">
        <v>520</v>
      </c>
      <c r="L136" s="152" t="s">
        <v>2388</v>
      </c>
      <c r="M136" s="153" t="s">
        <v>2389</v>
      </c>
      <c r="N136" s="65"/>
      <c r="O136" s="66" t="s">
        <v>2390</v>
      </c>
      <c r="P136" s="57"/>
      <c r="Q136" s="143"/>
    </row>
    <row r="137" spans="1:17" ht="12.75">
      <c r="A137" s="67" t="s">
        <v>1579</v>
      </c>
      <c r="B137" s="72"/>
      <c r="C137" s="73" t="s">
        <v>1582</v>
      </c>
      <c r="D137" s="154" t="s">
        <v>988</v>
      </c>
      <c r="E137" s="155" t="s">
        <v>3363</v>
      </c>
      <c r="F137" s="155" t="s">
        <v>3236</v>
      </c>
      <c r="G137" s="155" t="s">
        <v>3555</v>
      </c>
      <c r="H137" s="155" t="s">
        <v>271</v>
      </c>
      <c r="I137" s="155" t="s">
        <v>3448</v>
      </c>
      <c r="J137" s="155" t="s">
        <v>16</v>
      </c>
      <c r="K137" s="155" t="s">
        <v>555</v>
      </c>
      <c r="L137" s="155" t="s">
        <v>2615</v>
      </c>
      <c r="M137" s="156" t="s">
        <v>3427</v>
      </c>
      <c r="N137" s="74"/>
      <c r="O137" s="75" t="s">
        <v>2391</v>
      </c>
      <c r="P137" s="57"/>
      <c r="Q137" s="143"/>
    </row>
    <row r="138" spans="1:17" ht="12.75">
      <c r="A138" s="70" t="s">
        <v>2450</v>
      </c>
      <c r="B138" s="76">
        <v>19</v>
      </c>
      <c r="C138" s="71" t="s">
        <v>2712</v>
      </c>
      <c r="D138" s="151" t="s">
        <v>2929</v>
      </c>
      <c r="E138" s="152" t="s">
        <v>2930</v>
      </c>
      <c r="F138" s="152" t="s">
        <v>2931</v>
      </c>
      <c r="G138" s="152" t="s">
        <v>149</v>
      </c>
      <c r="H138" s="152" t="s">
        <v>2112</v>
      </c>
      <c r="I138" s="152" t="s">
        <v>150</v>
      </c>
      <c r="J138" s="152" t="s">
        <v>532</v>
      </c>
      <c r="K138" s="152" t="s">
        <v>533</v>
      </c>
      <c r="L138" s="152" t="s">
        <v>2392</v>
      </c>
      <c r="M138" s="153" t="s">
        <v>2393</v>
      </c>
      <c r="N138" s="65"/>
      <c r="O138" s="66" t="s">
        <v>2394</v>
      </c>
      <c r="P138" s="57"/>
      <c r="Q138" s="143"/>
    </row>
    <row r="139" spans="1:17" ht="12.75">
      <c r="A139" s="67" t="s">
        <v>1590</v>
      </c>
      <c r="B139" s="72"/>
      <c r="C139" s="73" t="s">
        <v>1595</v>
      </c>
      <c r="D139" s="154" t="s">
        <v>900</v>
      </c>
      <c r="E139" s="155" t="s">
        <v>993</v>
      </c>
      <c r="F139" s="155" t="s">
        <v>3380</v>
      </c>
      <c r="G139" s="155" t="s">
        <v>208</v>
      </c>
      <c r="H139" s="155" t="s">
        <v>136</v>
      </c>
      <c r="I139" s="155" t="s">
        <v>152</v>
      </c>
      <c r="J139" s="155" t="s">
        <v>130</v>
      </c>
      <c r="K139" s="155" t="s">
        <v>50</v>
      </c>
      <c r="L139" s="155" t="s">
        <v>3191</v>
      </c>
      <c r="M139" s="156" t="s">
        <v>2451</v>
      </c>
      <c r="N139" s="74"/>
      <c r="O139" s="75" t="s">
        <v>2395</v>
      </c>
      <c r="P139" s="57"/>
      <c r="Q139" s="143"/>
    </row>
    <row r="140" spans="1:17" ht="12.75">
      <c r="A140" s="70" t="s">
        <v>2452</v>
      </c>
      <c r="B140" s="76">
        <v>96</v>
      </c>
      <c r="C140" s="71" t="s">
        <v>2785</v>
      </c>
      <c r="D140" s="151" t="s">
        <v>3395</v>
      </c>
      <c r="E140" s="152" t="s">
        <v>3396</v>
      </c>
      <c r="F140" s="152" t="s">
        <v>3397</v>
      </c>
      <c r="G140" s="152" t="s">
        <v>3024</v>
      </c>
      <c r="H140" s="152" t="s">
        <v>86</v>
      </c>
      <c r="I140" s="152" t="s">
        <v>87</v>
      </c>
      <c r="J140" s="152" t="s">
        <v>538</v>
      </c>
      <c r="K140" s="152" t="s">
        <v>539</v>
      </c>
      <c r="L140" s="152" t="s">
        <v>2396</v>
      </c>
      <c r="M140" s="153" t="s">
        <v>2397</v>
      </c>
      <c r="N140" s="65"/>
      <c r="O140" s="66" t="s">
        <v>2398</v>
      </c>
      <c r="P140" s="57"/>
      <c r="Q140" s="143"/>
    </row>
    <row r="141" spans="1:17" ht="12.75">
      <c r="A141" s="67" t="s">
        <v>1579</v>
      </c>
      <c r="B141" s="72"/>
      <c r="C141" s="73" t="s">
        <v>1636</v>
      </c>
      <c r="D141" s="154" t="s">
        <v>1044</v>
      </c>
      <c r="E141" s="155" t="s">
        <v>1045</v>
      </c>
      <c r="F141" s="155" t="s">
        <v>776</v>
      </c>
      <c r="G141" s="155" t="s">
        <v>3475</v>
      </c>
      <c r="H141" s="155" t="s">
        <v>239</v>
      </c>
      <c r="I141" s="155" t="s">
        <v>59</v>
      </c>
      <c r="J141" s="155" t="s">
        <v>54</v>
      </c>
      <c r="K141" s="155" t="s">
        <v>3856</v>
      </c>
      <c r="L141" s="155" t="s">
        <v>2453</v>
      </c>
      <c r="M141" s="156" t="s">
        <v>2370</v>
      </c>
      <c r="N141" s="74"/>
      <c r="O141" s="75" t="s">
        <v>2399</v>
      </c>
      <c r="P141" s="57"/>
      <c r="Q141" s="143"/>
    </row>
    <row r="142" spans="1:17" ht="12.75">
      <c r="A142" s="70" t="s">
        <v>2454</v>
      </c>
      <c r="B142" s="76">
        <v>119</v>
      </c>
      <c r="C142" s="71" t="s">
        <v>2261</v>
      </c>
      <c r="D142" s="151" t="s">
        <v>3497</v>
      </c>
      <c r="E142" s="152" t="s">
        <v>3285</v>
      </c>
      <c r="F142" s="152" t="s">
        <v>2931</v>
      </c>
      <c r="G142" s="152" t="s">
        <v>14</v>
      </c>
      <c r="H142" s="152" t="s">
        <v>2894</v>
      </c>
      <c r="I142" s="152" t="s">
        <v>155</v>
      </c>
      <c r="J142" s="152" t="s">
        <v>3617</v>
      </c>
      <c r="K142" s="152" t="s">
        <v>535</v>
      </c>
      <c r="L142" s="152" t="s">
        <v>2455</v>
      </c>
      <c r="M142" s="153" t="s">
        <v>2456</v>
      </c>
      <c r="N142" s="65"/>
      <c r="O142" s="66" t="s">
        <v>2457</v>
      </c>
      <c r="P142" s="57"/>
      <c r="Q142" s="143"/>
    </row>
    <row r="143" spans="1:17" ht="12.75">
      <c r="A143" s="67" t="s">
        <v>1579</v>
      </c>
      <c r="B143" s="72"/>
      <c r="C143" s="73" t="s">
        <v>1425</v>
      </c>
      <c r="D143" s="154" t="s">
        <v>994</v>
      </c>
      <c r="E143" s="155" t="s">
        <v>3552</v>
      </c>
      <c r="F143" s="155" t="s">
        <v>763</v>
      </c>
      <c r="G143" s="155" t="s">
        <v>3448</v>
      </c>
      <c r="H143" s="155" t="s">
        <v>326</v>
      </c>
      <c r="I143" s="155" t="s">
        <v>156</v>
      </c>
      <c r="J143" s="155" t="s">
        <v>774</v>
      </c>
      <c r="K143" s="155" t="s">
        <v>558</v>
      </c>
      <c r="L143" s="155" t="s">
        <v>2416</v>
      </c>
      <c r="M143" s="156" t="s">
        <v>555</v>
      </c>
      <c r="N143" s="74"/>
      <c r="O143" s="75" t="s">
        <v>2458</v>
      </c>
      <c r="P143" s="57"/>
      <c r="Q143" s="143"/>
    </row>
    <row r="144" spans="1:17" ht="12.75">
      <c r="A144" s="70" t="s">
        <v>2459</v>
      </c>
      <c r="B144" s="76">
        <v>129</v>
      </c>
      <c r="C144" s="71" t="s">
        <v>2817</v>
      </c>
      <c r="D144" s="151" t="s">
        <v>754</v>
      </c>
      <c r="E144" s="152" t="s">
        <v>755</v>
      </c>
      <c r="F144" s="152" t="s">
        <v>3172</v>
      </c>
      <c r="G144" s="152" t="s">
        <v>83</v>
      </c>
      <c r="H144" s="152" t="s">
        <v>84</v>
      </c>
      <c r="I144" s="152" t="s">
        <v>85</v>
      </c>
      <c r="J144" s="152" t="s">
        <v>3374</v>
      </c>
      <c r="K144" s="152" t="s">
        <v>536</v>
      </c>
      <c r="L144" s="152" t="s">
        <v>2400</v>
      </c>
      <c r="M144" s="153" t="s">
        <v>2401</v>
      </c>
      <c r="N144" s="65"/>
      <c r="O144" s="66" t="s">
        <v>2402</v>
      </c>
      <c r="P144" s="57"/>
      <c r="Q144" s="143"/>
    </row>
    <row r="145" spans="1:17" ht="12.75">
      <c r="A145" s="67" t="s">
        <v>1625</v>
      </c>
      <c r="B145" s="72"/>
      <c r="C145" s="73" t="s">
        <v>1633</v>
      </c>
      <c r="D145" s="154" t="s">
        <v>768</v>
      </c>
      <c r="E145" s="155" t="s">
        <v>991</v>
      </c>
      <c r="F145" s="155" t="s">
        <v>3505</v>
      </c>
      <c r="G145" s="155" t="s">
        <v>225</v>
      </c>
      <c r="H145" s="155" t="s">
        <v>3445</v>
      </c>
      <c r="I145" s="155" t="s">
        <v>166</v>
      </c>
      <c r="J145" s="155" t="s">
        <v>82</v>
      </c>
      <c r="K145" s="155" t="s">
        <v>310</v>
      </c>
      <c r="L145" s="155" t="s">
        <v>3289</v>
      </c>
      <c r="M145" s="156" t="s">
        <v>3570</v>
      </c>
      <c r="N145" s="74"/>
      <c r="O145" s="75" t="s">
        <v>2404</v>
      </c>
      <c r="P145" s="57"/>
      <c r="Q145" s="143"/>
    </row>
    <row r="146" spans="1:17" ht="12.75">
      <c r="A146" s="70" t="s">
        <v>2460</v>
      </c>
      <c r="B146" s="76">
        <v>111</v>
      </c>
      <c r="C146" s="71" t="s">
        <v>2800</v>
      </c>
      <c r="D146" s="151" t="s">
        <v>3453</v>
      </c>
      <c r="E146" s="152" t="s">
        <v>3454</v>
      </c>
      <c r="F146" s="152" t="s">
        <v>3455</v>
      </c>
      <c r="G146" s="152" t="s">
        <v>2929</v>
      </c>
      <c r="H146" s="152" t="s">
        <v>157</v>
      </c>
      <c r="I146" s="152" t="s">
        <v>158</v>
      </c>
      <c r="J146" s="152" t="s">
        <v>556</v>
      </c>
      <c r="K146" s="152" t="s">
        <v>557</v>
      </c>
      <c r="L146" s="152" t="s">
        <v>2461</v>
      </c>
      <c r="M146" s="153" t="s">
        <v>2462</v>
      </c>
      <c r="N146" s="65"/>
      <c r="O146" s="66" t="s">
        <v>2463</v>
      </c>
      <c r="P146" s="57"/>
      <c r="Q146" s="143"/>
    </row>
    <row r="147" spans="1:17" ht="12.75">
      <c r="A147" s="67" t="s">
        <v>1625</v>
      </c>
      <c r="B147" s="72"/>
      <c r="C147" s="73" t="s">
        <v>1404</v>
      </c>
      <c r="D147" s="154" t="s">
        <v>1003</v>
      </c>
      <c r="E147" s="155" t="s">
        <v>760</v>
      </c>
      <c r="F147" s="155" t="s">
        <v>3530</v>
      </c>
      <c r="G147" s="155" t="s">
        <v>3576</v>
      </c>
      <c r="H147" s="155" t="s">
        <v>327</v>
      </c>
      <c r="I147" s="155" t="s">
        <v>984</v>
      </c>
      <c r="J147" s="155" t="s">
        <v>537</v>
      </c>
      <c r="K147" s="155" t="s">
        <v>49</v>
      </c>
      <c r="L147" s="155" t="s">
        <v>82</v>
      </c>
      <c r="M147" s="156" t="s">
        <v>3430</v>
      </c>
      <c r="N147" s="74"/>
      <c r="O147" s="75" t="s">
        <v>2464</v>
      </c>
      <c r="P147" s="57"/>
      <c r="Q147" s="143"/>
    </row>
    <row r="148" spans="1:17" ht="12.75">
      <c r="A148" s="70" t="s">
        <v>2465</v>
      </c>
      <c r="B148" s="76">
        <v>106</v>
      </c>
      <c r="C148" s="71" t="s">
        <v>2794</v>
      </c>
      <c r="D148" s="151" t="s">
        <v>3442</v>
      </c>
      <c r="E148" s="152" t="s">
        <v>3443</v>
      </c>
      <c r="F148" s="152" t="s">
        <v>3190</v>
      </c>
      <c r="G148" s="152" t="s">
        <v>3381</v>
      </c>
      <c r="H148" s="152" t="s">
        <v>3020</v>
      </c>
      <c r="I148" s="152" t="s">
        <v>153</v>
      </c>
      <c r="J148" s="152" t="s">
        <v>530</v>
      </c>
      <c r="K148" s="152" t="s">
        <v>531</v>
      </c>
      <c r="L148" s="152" t="s">
        <v>2466</v>
      </c>
      <c r="M148" s="153" t="s">
        <v>2467</v>
      </c>
      <c r="N148" s="65"/>
      <c r="O148" s="66" t="s">
        <v>2468</v>
      </c>
      <c r="P148" s="57"/>
      <c r="Q148" s="143"/>
    </row>
    <row r="149" spans="1:17" ht="12.75">
      <c r="A149" s="67" t="s">
        <v>1625</v>
      </c>
      <c r="B149" s="72"/>
      <c r="C149" s="73" t="s">
        <v>1394</v>
      </c>
      <c r="D149" s="154" t="s">
        <v>995</v>
      </c>
      <c r="E149" s="155" t="s">
        <v>996</v>
      </c>
      <c r="F149" s="155" t="s">
        <v>764</v>
      </c>
      <c r="G149" s="155" t="s">
        <v>324</v>
      </c>
      <c r="H149" s="155" t="s">
        <v>325</v>
      </c>
      <c r="I149" s="155" t="s">
        <v>154</v>
      </c>
      <c r="J149" s="155" t="s">
        <v>25</v>
      </c>
      <c r="K149" s="155" t="s">
        <v>978</v>
      </c>
      <c r="L149" s="155" t="s">
        <v>2616</v>
      </c>
      <c r="M149" s="156" t="s">
        <v>2469</v>
      </c>
      <c r="N149" s="74"/>
      <c r="O149" s="75" t="s">
        <v>2470</v>
      </c>
      <c r="P149" s="57"/>
      <c r="Q149" s="143"/>
    </row>
    <row r="150" spans="1:17" ht="12.75">
      <c r="A150" s="70" t="s">
        <v>2471</v>
      </c>
      <c r="B150" s="76">
        <v>51</v>
      </c>
      <c r="C150" s="71" t="s">
        <v>2743</v>
      </c>
      <c r="D150" s="151" t="s">
        <v>3055</v>
      </c>
      <c r="E150" s="152" t="s">
        <v>3056</v>
      </c>
      <c r="F150" s="152" t="s">
        <v>1059</v>
      </c>
      <c r="G150" s="152" t="s">
        <v>3786</v>
      </c>
      <c r="H150" s="152" t="s">
        <v>90</v>
      </c>
      <c r="I150" s="152" t="s">
        <v>91</v>
      </c>
      <c r="J150" s="152" t="s">
        <v>523</v>
      </c>
      <c r="K150" s="152" t="s">
        <v>524</v>
      </c>
      <c r="L150" s="152" t="s">
        <v>2405</v>
      </c>
      <c r="M150" s="153" t="s">
        <v>2406</v>
      </c>
      <c r="N150" s="65"/>
      <c r="O150" s="66" t="s">
        <v>2407</v>
      </c>
      <c r="P150" s="57"/>
      <c r="Q150" s="143"/>
    </row>
    <row r="151" spans="1:17" ht="12.75">
      <c r="A151" s="67" t="s">
        <v>1590</v>
      </c>
      <c r="B151" s="72"/>
      <c r="C151" s="73" t="s">
        <v>1595</v>
      </c>
      <c r="D151" s="154" t="s">
        <v>1048</v>
      </c>
      <c r="E151" s="155" t="s">
        <v>1049</v>
      </c>
      <c r="F151" s="155" t="s">
        <v>1211</v>
      </c>
      <c r="G151" s="155" t="s">
        <v>3073</v>
      </c>
      <c r="H151" s="155" t="s">
        <v>16</v>
      </c>
      <c r="I151" s="155" t="s">
        <v>3806</v>
      </c>
      <c r="J151" s="155" t="s">
        <v>3810</v>
      </c>
      <c r="K151" s="155" t="s">
        <v>3793</v>
      </c>
      <c r="L151" s="155" t="s">
        <v>890</v>
      </c>
      <c r="M151" s="156" t="s">
        <v>59</v>
      </c>
      <c r="N151" s="74"/>
      <c r="O151" s="75" t="s">
        <v>2408</v>
      </c>
      <c r="P151" s="57"/>
      <c r="Q151" s="143"/>
    </row>
    <row r="152" spans="1:17" ht="12.75">
      <c r="A152" s="70" t="s">
        <v>2472</v>
      </c>
      <c r="B152" s="76">
        <v>121</v>
      </c>
      <c r="C152" s="71" t="s">
        <v>2809</v>
      </c>
      <c r="D152" s="151" t="s">
        <v>3515</v>
      </c>
      <c r="E152" s="152" t="s">
        <v>3516</v>
      </c>
      <c r="F152" s="152" t="s">
        <v>3517</v>
      </c>
      <c r="G152" s="152" t="s">
        <v>174</v>
      </c>
      <c r="H152" s="152" t="s">
        <v>175</v>
      </c>
      <c r="I152" s="152" t="s">
        <v>176</v>
      </c>
      <c r="J152" s="152" t="s">
        <v>559</v>
      </c>
      <c r="K152" s="152" t="s">
        <v>560</v>
      </c>
      <c r="L152" s="152" t="s">
        <v>2473</v>
      </c>
      <c r="M152" s="153" t="s">
        <v>2474</v>
      </c>
      <c r="N152" s="65"/>
      <c r="O152" s="66" t="s">
        <v>2475</v>
      </c>
      <c r="P152" s="57"/>
      <c r="Q152" s="143"/>
    </row>
    <row r="153" spans="1:17" ht="12.75">
      <c r="A153" s="67" t="s">
        <v>1590</v>
      </c>
      <c r="B153" s="72"/>
      <c r="C153" s="73" t="s">
        <v>1595</v>
      </c>
      <c r="D153" s="154" t="s">
        <v>1005</v>
      </c>
      <c r="E153" s="155" t="s">
        <v>1006</v>
      </c>
      <c r="F153" s="155" t="s">
        <v>774</v>
      </c>
      <c r="G153" s="155" t="s">
        <v>331</v>
      </c>
      <c r="H153" s="155" t="s">
        <v>207</v>
      </c>
      <c r="I153" s="155" t="s">
        <v>177</v>
      </c>
      <c r="J153" s="155" t="s">
        <v>144</v>
      </c>
      <c r="K153" s="155" t="s">
        <v>67</v>
      </c>
      <c r="L153" s="155" t="s">
        <v>68</v>
      </c>
      <c r="M153" s="156" t="s">
        <v>2476</v>
      </c>
      <c r="N153" s="74"/>
      <c r="O153" s="75" t="s">
        <v>2477</v>
      </c>
      <c r="P153" s="57"/>
      <c r="Q153" s="143"/>
    </row>
    <row r="154" spans="1:17" ht="12.75">
      <c r="A154" s="70" t="s">
        <v>2478</v>
      </c>
      <c r="B154" s="76">
        <v>124</v>
      </c>
      <c r="C154" s="71" t="s">
        <v>2812</v>
      </c>
      <c r="D154" s="151" t="s">
        <v>3521</v>
      </c>
      <c r="E154" s="152" t="s">
        <v>3522</v>
      </c>
      <c r="F154" s="152" t="s">
        <v>3523</v>
      </c>
      <c r="G154" s="152" t="s">
        <v>3497</v>
      </c>
      <c r="H154" s="152" t="s">
        <v>171</v>
      </c>
      <c r="I154" s="152" t="s">
        <v>172</v>
      </c>
      <c r="J154" s="152" t="s">
        <v>561</v>
      </c>
      <c r="K154" s="152" t="s">
        <v>562</v>
      </c>
      <c r="L154" s="152" t="s">
        <v>2479</v>
      </c>
      <c r="M154" s="153" t="s">
        <v>2480</v>
      </c>
      <c r="N154" s="65"/>
      <c r="O154" s="66" t="s">
        <v>2481</v>
      </c>
      <c r="P154" s="57"/>
      <c r="Q154" s="143"/>
    </row>
    <row r="155" spans="1:17" ht="12.75">
      <c r="A155" s="67" t="s">
        <v>1579</v>
      </c>
      <c r="B155" s="72"/>
      <c r="C155" s="73" t="s">
        <v>1439</v>
      </c>
      <c r="D155" s="154" t="s">
        <v>1007</v>
      </c>
      <c r="E155" s="155" t="s">
        <v>1008</v>
      </c>
      <c r="F155" s="155" t="s">
        <v>778</v>
      </c>
      <c r="G155" s="155" t="s">
        <v>330</v>
      </c>
      <c r="H155" s="155" t="s">
        <v>3408</v>
      </c>
      <c r="I155" s="155" t="s">
        <v>3447</v>
      </c>
      <c r="J155" s="155" t="s">
        <v>247</v>
      </c>
      <c r="K155" s="155" t="s">
        <v>563</v>
      </c>
      <c r="L155" s="155" t="s">
        <v>574</v>
      </c>
      <c r="M155" s="156" t="s">
        <v>2482</v>
      </c>
      <c r="N155" s="74"/>
      <c r="O155" s="75" t="s">
        <v>2483</v>
      </c>
      <c r="P155" s="57"/>
      <c r="Q155" s="143"/>
    </row>
    <row r="156" spans="1:17" ht="12.75">
      <c r="A156" s="70" t="s">
        <v>2484</v>
      </c>
      <c r="B156" s="76">
        <v>128</v>
      </c>
      <c r="C156" s="71" t="s">
        <v>2816</v>
      </c>
      <c r="D156" s="151" t="s">
        <v>3526</v>
      </c>
      <c r="E156" s="152" t="s">
        <v>3527</v>
      </c>
      <c r="F156" s="152" t="s">
        <v>3528</v>
      </c>
      <c r="G156" s="152" t="s">
        <v>178</v>
      </c>
      <c r="H156" s="152" t="s">
        <v>2056</v>
      </c>
      <c r="I156" s="152" t="s">
        <v>179</v>
      </c>
      <c r="J156" s="152" t="s">
        <v>3369</v>
      </c>
      <c r="K156" s="152" t="s">
        <v>564</v>
      </c>
      <c r="L156" s="152" t="s">
        <v>2485</v>
      </c>
      <c r="M156" s="153" t="s">
        <v>2486</v>
      </c>
      <c r="N156" s="65"/>
      <c r="O156" s="66" t="s">
        <v>2487</v>
      </c>
      <c r="P156" s="57"/>
      <c r="Q156" s="143"/>
    </row>
    <row r="157" spans="1:17" ht="12.75">
      <c r="A157" s="67" t="s">
        <v>1625</v>
      </c>
      <c r="B157" s="72"/>
      <c r="C157" s="73" t="s">
        <v>1646</v>
      </c>
      <c r="D157" s="154" t="s">
        <v>1013</v>
      </c>
      <c r="E157" s="155" t="s">
        <v>1014</v>
      </c>
      <c r="F157" s="155" t="s">
        <v>787</v>
      </c>
      <c r="G157" s="155" t="s">
        <v>246</v>
      </c>
      <c r="H157" s="155" t="s">
        <v>332</v>
      </c>
      <c r="I157" s="155" t="s">
        <v>147</v>
      </c>
      <c r="J157" s="155" t="s">
        <v>371</v>
      </c>
      <c r="K157" s="155" t="s">
        <v>566</v>
      </c>
      <c r="L157" s="155" t="s">
        <v>2617</v>
      </c>
      <c r="M157" s="156" t="s">
        <v>2488</v>
      </c>
      <c r="N157" s="74"/>
      <c r="O157" s="75" t="s">
        <v>2489</v>
      </c>
      <c r="P157" s="57"/>
      <c r="Q157" s="143"/>
    </row>
    <row r="158" spans="1:17" ht="12.75">
      <c r="A158" s="70" t="s">
        <v>2490</v>
      </c>
      <c r="B158" s="76">
        <v>76</v>
      </c>
      <c r="C158" s="71" t="s">
        <v>2765</v>
      </c>
      <c r="D158" s="151" t="s">
        <v>2968</v>
      </c>
      <c r="E158" s="152" t="s">
        <v>3207</v>
      </c>
      <c r="F158" s="152" t="s">
        <v>3049</v>
      </c>
      <c r="G158" s="152" t="s">
        <v>3800</v>
      </c>
      <c r="H158" s="152" t="s">
        <v>3801</v>
      </c>
      <c r="I158" s="152" t="s">
        <v>3802</v>
      </c>
      <c r="J158" s="152" t="s">
        <v>481</v>
      </c>
      <c r="K158" s="152" t="s">
        <v>482</v>
      </c>
      <c r="L158" s="152" t="s">
        <v>2254</v>
      </c>
      <c r="M158" s="153" t="s">
        <v>2255</v>
      </c>
      <c r="N158" s="65" t="s">
        <v>472</v>
      </c>
      <c r="O158" s="66" t="s">
        <v>2256</v>
      </c>
      <c r="P158" s="57"/>
      <c r="Q158" s="143"/>
    </row>
    <row r="159" spans="1:17" ht="12.75">
      <c r="A159" s="67" t="s">
        <v>1590</v>
      </c>
      <c r="B159" s="72"/>
      <c r="C159" s="73" t="s">
        <v>1315</v>
      </c>
      <c r="D159" s="154" t="s">
        <v>3134</v>
      </c>
      <c r="E159" s="155" t="s">
        <v>3229</v>
      </c>
      <c r="F159" s="155" t="s">
        <v>3401</v>
      </c>
      <c r="G159" s="155" t="s">
        <v>3134</v>
      </c>
      <c r="H159" s="155" t="s">
        <v>3357</v>
      </c>
      <c r="I159" s="155" t="s">
        <v>968</v>
      </c>
      <c r="J159" s="155" t="s">
        <v>250</v>
      </c>
      <c r="K159" s="155" t="s">
        <v>483</v>
      </c>
      <c r="L159" s="155" t="s">
        <v>3186</v>
      </c>
      <c r="M159" s="156" t="s">
        <v>3394</v>
      </c>
      <c r="N159" s="74"/>
      <c r="O159" s="75" t="s">
        <v>2257</v>
      </c>
      <c r="P159" s="57"/>
      <c r="Q159" s="143"/>
    </row>
    <row r="160" spans="1:17" ht="12.75">
      <c r="A160" s="70" t="s">
        <v>2491</v>
      </c>
      <c r="B160" s="76">
        <v>125</v>
      </c>
      <c r="C160" s="71" t="s">
        <v>2813</v>
      </c>
      <c r="D160" s="151" t="s">
        <v>3537</v>
      </c>
      <c r="E160" s="152" t="s">
        <v>3538</v>
      </c>
      <c r="F160" s="152" t="s">
        <v>3539</v>
      </c>
      <c r="G160" s="152" t="s">
        <v>193</v>
      </c>
      <c r="H160" s="152" t="s">
        <v>3814</v>
      </c>
      <c r="I160" s="152" t="s">
        <v>194</v>
      </c>
      <c r="J160" s="152" t="s">
        <v>567</v>
      </c>
      <c r="K160" s="152" t="s">
        <v>568</v>
      </c>
      <c r="L160" s="152" t="s">
        <v>2492</v>
      </c>
      <c r="M160" s="153" t="s">
        <v>2493</v>
      </c>
      <c r="N160" s="65" t="s">
        <v>2907</v>
      </c>
      <c r="O160" s="66" t="s">
        <v>2494</v>
      </c>
      <c r="P160" s="57"/>
      <c r="Q160" s="143"/>
    </row>
    <row r="161" spans="1:17" ht="12.75">
      <c r="A161" s="67" t="s">
        <v>1625</v>
      </c>
      <c r="B161" s="72"/>
      <c r="C161" s="73" t="s">
        <v>1442</v>
      </c>
      <c r="D161" s="154" t="s">
        <v>1020</v>
      </c>
      <c r="E161" s="155" t="s">
        <v>1021</v>
      </c>
      <c r="F161" s="155" t="s">
        <v>791</v>
      </c>
      <c r="G161" s="155" t="s">
        <v>338</v>
      </c>
      <c r="H161" s="155" t="s">
        <v>339</v>
      </c>
      <c r="I161" s="155" t="s">
        <v>191</v>
      </c>
      <c r="J161" s="155" t="s">
        <v>160</v>
      </c>
      <c r="K161" s="155" t="s">
        <v>569</v>
      </c>
      <c r="L161" s="155" t="s">
        <v>2618</v>
      </c>
      <c r="M161" s="156" t="s">
        <v>82</v>
      </c>
      <c r="N161" s="74"/>
      <c r="O161" s="75" t="s">
        <v>2495</v>
      </c>
      <c r="P161" s="57"/>
      <c r="Q161" s="143"/>
    </row>
    <row r="162" spans="1:17" ht="12.75">
      <c r="A162" s="70" t="s">
        <v>2496</v>
      </c>
      <c r="B162" s="76">
        <v>137</v>
      </c>
      <c r="C162" s="71" t="s">
        <v>2825</v>
      </c>
      <c r="D162" s="151" t="s">
        <v>781</v>
      </c>
      <c r="E162" s="152" t="s">
        <v>2930</v>
      </c>
      <c r="F162" s="152" t="s">
        <v>782</v>
      </c>
      <c r="G162" s="152" t="s">
        <v>181</v>
      </c>
      <c r="H162" s="152" t="s">
        <v>2082</v>
      </c>
      <c r="I162" s="152" t="s">
        <v>182</v>
      </c>
      <c r="J162" s="152" t="s">
        <v>3285</v>
      </c>
      <c r="K162" s="152" t="s">
        <v>576</v>
      </c>
      <c r="L162" s="152" t="s">
        <v>2497</v>
      </c>
      <c r="M162" s="153" t="s">
        <v>2498</v>
      </c>
      <c r="N162" s="65" t="s">
        <v>868</v>
      </c>
      <c r="O162" s="66" t="s">
        <v>2499</v>
      </c>
      <c r="P162" s="57"/>
      <c r="Q162" s="143"/>
    </row>
    <row r="163" spans="1:17" ht="12.75">
      <c r="A163" s="67" t="s">
        <v>1647</v>
      </c>
      <c r="B163" s="72"/>
      <c r="C163" s="73" t="s">
        <v>1710</v>
      </c>
      <c r="D163" s="154" t="s">
        <v>1011</v>
      </c>
      <c r="E163" s="155" t="s">
        <v>1012</v>
      </c>
      <c r="F163" s="155" t="s">
        <v>784</v>
      </c>
      <c r="G163" s="155" t="s">
        <v>1012</v>
      </c>
      <c r="H163" s="155" t="s">
        <v>333</v>
      </c>
      <c r="I163" s="155" t="s">
        <v>183</v>
      </c>
      <c r="J163" s="155" t="s">
        <v>611</v>
      </c>
      <c r="K163" s="155" t="s">
        <v>577</v>
      </c>
      <c r="L163" s="155" t="s">
        <v>2619</v>
      </c>
      <c r="M163" s="156" t="s">
        <v>2500</v>
      </c>
      <c r="N163" s="74"/>
      <c r="O163" s="75" t="s">
        <v>2501</v>
      </c>
      <c r="P163" s="57"/>
      <c r="Q163" s="143"/>
    </row>
    <row r="164" spans="1:17" ht="12.75">
      <c r="A164" s="70" t="s">
        <v>2502</v>
      </c>
      <c r="B164" s="76">
        <v>142</v>
      </c>
      <c r="C164" s="71" t="s">
        <v>2829</v>
      </c>
      <c r="D164" s="151" t="s">
        <v>792</v>
      </c>
      <c r="E164" s="152" t="s">
        <v>3502</v>
      </c>
      <c r="F164" s="152" t="s">
        <v>793</v>
      </c>
      <c r="G164" s="152" t="s">
        <v>3532</v>
      </c>
      <c r="H164" s="152" t="s">
        <v>195</v>
      </c>
      <c r="I164" s="152" t="s">
        <v>196</v>
      </c>
      <c r="J164" s="152" t="s">
        <v>583</v>
      </c>
      <c r="K164" s="152" t="s">
        <v>584</v>
      </c>
      <c r="L164" s="152" t="s">
        <v>2503</v>
      </c>
      <c r="M164" s="153" t="s">
        <v>2504</v>
      </c>
      <c r="N164" s="65"/>
      <c r="O164" s="66" t="s">
        <v>2505</v>
      </c>
      <c r="P164" s="57"/>
      <c r="Q164" s="143"/>
    </row>
    <row r="165" spans="1:17" ht="12.75">
      <c r="A165" s="67" t="s">
        <v>1647</v>
      </c>
      <c r="B165" s="72"/>
      <c r="C165" s="73" t="s">
        <v>1710</v>
      </c>
      <c r="D165" s="154" t="s">
        <v>1022</v>
      </c>
      <c r="E165" s="155" t="s">
        <v>1023</v>
      </c>
      <c r="F165" s="155" t="s">
        <v>796</v>
      </c>
      <c r="G165" s="155" t="s">
        <v>340</v>
      </c>
      <c r="H165" s="155" t="s">
        <v>341</v>
      </c>
      <c r="I165" s="155" t="s">
        <v>198</v>
      </c>
      <c r="J165" s="155" t="s">
        <v>613</v>
      </c>
      <c r="K165" s="155" t="s">
        <v>585</v>
      </c>
      <c r="L165" s="155" t="s">
        <v>2620</v>
      </c>
      <c r="M165" s="156" t="s">
        <v>2506</v>
      </c>
      <c r="N165" s="74"/>
      <c r="O165" s="75" t="s">
        <v>2507</v>
      </c>
      <c r="P165" s="57"/>
      <c r="Q165" s="143"/>
    </row>
    <row r="166" spans="1:17" ht="12.75">
      <c r="A166" s="70" t="s">
        <v>2508</v>
      </c>
      <c r="B166" s="76">
        <v>132</v>
      </c>
      <c r="C166" s="71" t="s">
        <v>2820</v>
      </c>
      <c r="D166" s="151" t="s">
        <v>860</v>
      </c>
      <c r="E166" s="152" t="s">
        <v>861</v>
      </c>
      <c r="F166" s="152" t="s">
        <v>848</v>
      </c>
      <c r="G166" s="152" t="s">
        <v>184</v>
      </c>
      <c r="H166" s="152" t="s">
        <v>3042</v>
      </c>
      <c r="I166" s="152" t="s">
        <v>185</v>
      </c>
      <c r="J166" s="152" t="s">
        <v>578</v>
      </c>
      <c r="K166" s="152" t="s">
        <v>579</v>
      </c>
      <c r="L166" s="152" t="s">
        <v>2509</v>
      </c>
      <c r="M166" s="153" t="s">
        <v>2510</v>
      </c>
      <c r="N166" s="65"/>
      <c r="O166" s="66" t="s">
        <v>2511</v>
      </c>
      <c r="P166" s="57"/>
      <c r="Q166" s="143"/>
    </row>
    <row r="167" spans="1:17" ht="12.75">
      <c r="A167" s="67" t="s">
        <v>1625</v>
      </c>
      <c r="B167" s="72"/>
      <c r="C167" s="73" t="s">
        <v>1464</v>
      </c>
      <c r="D167" s="154" t="s">
        <v>1041</v>
      </c>
      <c r="E167" s="155" t="s">
        <v>790</v>
      </c>
      <c r="F167" s="155" t="s">
        <v>887</v>
      </c>
      <c r="G167" s="155" t="s">
        <v>335</v>
      </c>
      <c r="H167" s="155" t="s">
        <v>218</v>
      </c>
      <c r="I167" s="155" t="s">
        <v>187</v>
      </c>
      <c r="J167" s="155" t="s">
        <v>981</v>
      </c>
      <c r="K167" s="155" t="s">
        <v>573</v>
      </c>
      <c r="L167" s="155" t="s">
        <v>619</v>
      </c>
      <c r="M167" s="156" t="s">
        <v>2512</v>
      </c>
      <c r="N167" s="74"/>
      <c r="O167" s="75" t="s">
        <v>2513</v>
      </c>
      <c r="P167" s="57"/>
      <c r="Q167" s="143"/>
    </row>
    <row r="168" spans="1:17" ht="12.75">
      <c r="A168" s="70" t="s">
        <v>2514</v>
      </c>
      <c r="B168" s="76">
        <v>141</v>
      </c>
      <c r="C168" s="71" t="s">
        <v>2828</v>
      </c>
      <c r="D168" s="151" t="s">
        <v>803</v>
      </c>
      <c r="E168" s="152" t="s">
        <v>804</v>
      </c>
      <c r="F168" s="152" t="s">
        <v>805</v>
      </c>
      <c r="G168" s="152" t="s">
        <v>199</v>
      </c>
      <c r="H168" s="152" t="s">
        <v>200</v>
      </c>
      <c r="I168" s="152" t="s">
        <v>201</v>
      </c>
      <c r="J168" s="152" t="s">
        <v>3396</v>
      </c>
      <c r="K168" s="152" t="s">
        <v>586</v>
      </c>
      <c r="L168" s="152" t="s">
        <v>2515</v>
      </c>
      <c r="M168" s="153" t="s">
        <v>2516</v>
      </c>
      <c r="N168" s="65"/>
      <c r="O168" s="66" t="s">
        <v>2517</v>
      </c>
      <c r="P168" s="57"/>
      <c r="Q168" s="143"/>
    </row>
    <row r="169" spans="1:17" ht="12.75">
      <c r="A169" s="67" t="s">
        <v>1647</v>
      </c>
      <c r="B169" s="72"/>
      <c r="C169" s="73" t="s">
        <v>1710</v>
      </c>
      <c r="D169" s="154" t="s">
        <v>1026</v>
      </c>
      <c r="E169" s="155" t="s">
        <v>801</v>
      </c>
      <c r="F169" s="155" t="s">
        <v>857</v>
      </c>
      <c r="G169" s="155" t="s">
        <v>342</v>
      </c>
      <c r="H169" s="155" t="s">
        <v>343</v>
      </c>
      <c r="I169" s="155" t="s">
        <v>203</v>
      </c>
      <c r="J169" s="155" t="s">
        <v>614</v>
      </c>
      <c r="K169" s="155" t="s">
        <v>369</v>
      </c>
      <c r="L169" s="155" t="s">
        <v>2621</v>
      </c>
      <c r="M169" s="156" t="s">
        <v>2519</v>
      </c>
      <c r="N169" s="74"/>
      <c r="O169" s="75" t="s">
        <v>2520</v>
      </c>
      <c r="P169" s="57"/>
      <c r="Q169" s="143"/>
    </row>
    <row r="170" spans="1:17" ht="12.75">
      <c r="A170" s="70" t="s">
        <v>2521</v>
      </c>
      <c r="B170" s="76">
        <v>139</v>
      </c>
      <c r="C170" s="71" t="s">
        <v>2827</v>
      </c>
      <c r="D170" s="151" t="s">
        <v>853</v>
      </c>
      <c r="E170" s="152" t="s">
        <v>854</v>
      </c>
      <c r="F170" s="152" t="s">
        <v>855</v>
      </c>
      <c r="G170" s="152" t="s">
        <v>227</v>
      </c>
      <c r="H170" s="152" t="s">
        <v>2904</v>
      </c>
      <c r="I170" s="152" t="s">
        <v>228</v>
      </c>
      <c r="J170" s="152" t="s">
        <v>3756</v>
      </c>
      <c r="K170" s="152" t="s">
        <v>589</v>
      </c>
      <c r="L170" s="152" t="s">
        <v>2522</v>
      </c>
      <c r="M170" s="153" t="s">
        <v>2523</v>
      </c>
      <c r="N170" s="65"/>
      <c r="O170" s="66" t="s">
        <v>2524</v>
      </c>
      <c r="P170" s="57"/>
      <c r="Q170" s="143"/>
    </row>
    <row r="171" spans="1:17" ht="12.75">
      <c r="A171" s="67" t="s">
        <v>1647</v>
      </c>
      <c r="B171" s="72"/>
      <c r="C171" s="73" t="s">
        <v>1478</v>
      </c>
      <c r="D171" s="154" t="s">
        <v>1039</v>
      </c>
      <c r="E171" s="155" t="s">
        <v>1040</v>
      </c>
      <c r="F171" s="155" t="s">
        <v>886</v>
      </c>
      <c r="G171" s="155" t="s">
        <v>354</v>
      </c>
      <c r="H171" s="155" t="s">
        <v>355</v>
      </c>
      <c r="I171" s="155" t="s">
        <v>197</v>
      </c>
      <c r="J171" s="155" t="s">
        <v>617</v>
      </c>
      <c r="K171" s="155" t="s">
        <v>590</v>
      </c>
      <c r="L171" s="155" t="s">
        <v>2622</v>
      </c>
      <c r="M171" s="156" t="s">
        <v>2525</v>
      </c>
      <c r="N171" s="74"/>
      <c r="O171" s="75" t="s">
        <v>2526</v>
      </c>
      <c r="P171" s="57"/>
      <c r="Q171" s="143"/>
    </row>
    <row r="172" spans="1:17" ht="12.75">
      <c r="A172" s="70" t="s">
        <v>2527</v>
      </c>
      <c r="B172" s="76">
        <v>143</v>
      </c>
      <c r="C172" s="71" t="s">
        <v>2830</v>
      </c>
      <c r="D172" s="151" t="s">
        <v>808</v>
      </c>
      <c r="E172" s="152" t="s">
        <v>809</v>
      </c>
      <c r="F172" s="152" t="s">
        <v>810</v>
      </c>
      <c r="G172" s="152" t="s">
        <v>209</v>
      </c>
      <c r="H172" s="152" t="s">
        <v>210</v>
      </c>
      <c r="I172" s="152" t="s">
        <v>211</v>
      </c>
      <c r="J172" s="152" t="s">
        <v>587</v>
      </c>
      <c r="K172" s="152" t="s">
        <v>588</v>
      </c>
      <c r="L172" s="152" t="s">
        <v>2528</v>
      </c>
      <c r="M172" s="153" t="s">
        <v>2529</v>
      </c>
      <c r="N172" s="65"/>
      <c r="O172" s="66" t="s">
        <v>2530</v>
      </c>
      <c r="P172" s="57"/>
      <c r="Q172" s="143"/>
    </row>
    <row r="173" spans="1:17" ht="12.75">
      <c r="A173" s="67" t="s">
        <v>1647</v>
      </c>
      <c r="B173" s="72"/>
      <c r="C173" s="73" t="s">
        <v>1806</v>
      </c>
      <c r="D173" s="154" t="s">
        <v>1027</v>
      </c>
      <c r="E173" s="155" t="s">
        <v>1028</v>
      </c>
      <c r="F173" s="155" t="s">
        <v>812</v>
      </c>
      <c r="G173" s="155" t="s">
        <v>345</v>
      </c>
      <c r="H173" s="155" t="s">
        <v>346</v>
      </c>
      <c r="I173" s="155" t="s">
        <v>202</v>
      </c>
      <c r="J173" s="155" t="s">
        <v>616</v>
      </c>
      <c r="K173" s="155" t="s">
        <v>243</v>
      </c>
      <c r="L173" s="155" t="s">
        <v>2623</v>
      </c>
      <c r="M173" s="156" t="s">
        <v>2531</v>
      </c>
      <c r="N173" s="74"/>
      <c r="O173" s="75" t="s">
        <v>2532</v>
      </c>
      <c r="P173" s="57"/>
      <c r="Q173" s="143"/>
    </row>
    <row r="174" spans="1:17" ht="12.75">
      <c r="A174" s="70" t="s">
        <v>2533</v>
      </c>
      <c r="B174" s="76">
        <v>122</v>
      </c>
      <c r="C174" s="71" t="s">
        <v>2810</v>
      </c>
      <c r="D174" s="151" t="s">
        <v>3543</v>
      </c>
      <c r="E174" s="152" t="s">
        <v>3069</v>
      </c>
      <c r="F174" s="152" t="s">
        <v>3544</v>
      </c>
      <c r="G174" s="152" t="s">
        <v>188</v>
      </c>
      <c r="H174" s="152" t="s">
        <v>189</v>
      </c>
      <c r="I174" s="152" t="s">
        <v>190</v>
      </c>
      <c r="J174" s="152" t="s">
        <v>580</v>
      </c>
      <c r="K174" s="152" t="s">
        <v>581</v>
      </c>
      <c r="L174" s="152" t="s">
        <v>2534</v>
      </c>
      <c r="M174" s="153" t="s">
        <v>2535</v>
      </c>
      <c r="N174" s="65"/>
      <c r="O174" s="66" t="s">
        <v>2536</v>
      </c>
      <c r="P174" s="57"/>
      <c r="Q174" s="143"/>
    </row>
    <row r="175" spans="1:17" ht="12.75">
      <c r="A175" s="67" t="s">
        <v>1625</v>
      </c>
      <c r="B175" s="72"/>
      <c r="C175" s="73" t="s">
        <v>1704</v>
      </c>
      <c r="D175" s="154" t="s">
        <v>1034</v>
      </c>
      <c r="E175" s="155" t="s">
        <v>1035</v>
      </c>
      <c r="F175" s="155" t="s">
        <v>843</v>
      </c>
      <c r="G175" s="155" t="s">
        <v>336</v>
      </c>
      <c r="H175" s="155" t="s">
        <v>337</v>
      </c>
      <c r="I175" s="155" t="s">
        <v>192</v>
      </c>
      <c r="J175" s="155" t="s">
        <v>612</v>
      </c>
      <c r="K175" s="155" t="s">
        <v>582</v>
      </c>
      <c r="L175" s="155" t="s">
        <v>599</v>
      </c>
      <c r="M175" s="156" t="s">
        <v>2537</v>
      </c>
      <c r="N175" s="74"/>
      <c r="O175" s="75" t="s">
        <v>2538</v>
      </c>
      <c r="P175" s="57"/>
      <c r="Q175" s="143"/>
    </row>
    <row r="176" spans="1:17" ht="12.75">
      <c r="A176" s="70" t="s">
        <v>2539</v>
      </c>
      <c r="B176" s="76">
        <v>138</v>
      </c>
      <c r="C176" s="71" t="s">
        <v>2826</v>
      </c>
      <c r="D176" s="151" t="s">
        <v>846</v>
      </c>
      <c r="E176" s="152" t="s">
        <v>847</v>
      </c>
      <c r="F176" s="152" t="s">
        <v>848</v>
      </c>
      <c r="G176" s="152" t="s">
        <v>229</v>
      </c>
      <c r="H176" s="152" t="s">
        <v>230</v>
      </c>
      <c r="I176" s="152" t="s">
        <v>231</v>
      </c>
      <c r="J176" s="152" t="s">
        <v>594</v>
      </c>
      <c r="K176" s="152" t="s">
        <v>595</v>
      </c>
      <c r="L176" s="152" t="s">
        <v>2540</v>
      </c>
      <c r="M176" s="153" t="s">
        <v>2541</v>
      </c>
      <c r="N176" s="65"/>
      <c r="O176" s="66" t="s">
        <v>2542</v>
      </c>
      <c r="P176" s="57"/>
      <c r="Q176" s="143"/>
    </row>
    <row r="177" spans="1:17" ht="12.75">
      <c r="A177" s="67" t="s">
        <v>1647</v>
      </c>
      <c r="B177" s="72"/>
      <c r="C177" s="73" t="s">
        <v>1709</v>
      </c>
      <c r="D177" s="154" t="s">
        <v>1038</v>
      </c>
      <c r="E177" s="155" t="s">
        <v>850</v>
      </c>
      <c r="F177" s="155" t="s">
        <v>795</v>
      </c>
      <c r="G177" s="155" t="s">
        <v>356</v>
      </c>
      <c r="H177" s="155" t="s">
        <v>357</v>
      </c>
      <c r="I177" s="155" t="s">
        <v>232</v>
      </c>
      <c r="J177" s="155" t="s">
        <v>620</v>
      </c>
      <c r="K177" s="155" t="s">
        <v>596</v>
      </c>
      <c r="L177" s="155" t="s">
        <v>2624</v>
      </c>
      <c r="M177" s="156" t="s">
        <v>2518</v>
      </c>
      <c r="N177" s="74"/>
      <c r="O177" s="75" t="s">
        <v>2543</v>
      </c>
      <c r="P177" s="57"/>
      <c r="Q177" s="143"/>
    </row>
    <row r="178" spans="1:17" ht="12.75">
      <c r="A178" s="70" t="s">
        <v>2544</v>
      </c>
      <c r="B178" s="76">
        <v>134</v>
      </c>
      <c r="C178" s="71" t="s">
        <v>2822</v>
      </c>
      <c r="D178" s="151" t="s">
        <v>822</v>
      </c>
      <c r="E178" s="152" t="s">
        <v>823</v>
      </c>
      <c r="F178" s="152" t="s">
        <v>824</v>
      </c>
      <c r="G178" s="152" t="s">
        <v>215</v>
      </c>
      <c r="H178" s="152" t="s">
        <v>216</v>
      </c>
      <c r="I178" s="152" t="s">
        <v>217</v>
      </c>
      <c r="J178" s="152" t="s">
        <v>3632</v>
      </c>
      <c r="K178" s="152" t="s">
        <v>570</v>
      </c>
      <c r="L178" s="152" t="s">
        <v>2545</v>
      </c>
      <c r="M178" s="153" t="s">
        <v>2546</v>
      </c>
      <c r="N178" s="65"/>
      <c r="O178" s="66" t="s">
        <v>2547</v>
      </c>
      <c r="P178" s="57"/>
      <c r="Q178" s="143"/>
    </row>
    <row r="179" spans="1:17" ht="12.75">
      <c r="A179" s="67" t="s">
        <v>1625</v>
      </c>
      <c r="B179" s="72"/>
      <c r="C179" s="73" t="s">
        <v>1704</v>
      </c>
      <c r="D179" s="154" t="s">
        <v>1030</v>
      </c>
      <c r="E179" s="155" t="s">
        <v>842</v>
      </c>
      <c r="F179" s="155" t="s">
        <v>3548</v>
      </c>
      <c r="G179" s="155" t="s">
        <v>349</v>
      </c>
      <c r="H179" s="155" t="s">
        <v>350</v>
      </c>
      <c r="I179" s="155" t="s">
        <v>219</v>
      </c>
      <c r="J179" s="155" t="s">
        <v>615</v>
      </c>
      <c r="K179" s="155" t="s">
        <v>565</v>
      </c>
      <c r="L179" s="155" t="s">
        <v>582</v>
      </c>
      <c r="M179" s="156" t="s">
        <v>2548</v>
      </c>
      <c r="N179" s="74"/>
      <c r="O179" s="75" t="s">
        <v>2549</v>
      </c>
      <c r="P179" s="57"/>
      <c r="Q179" s="143"/>
    </row>
    <row r="180" spans="1:17" ht="12.75">
      <c r="A180" s="70" t="s">
        <v>2550</v>
      </c>
      <c r="B180" s="76">
        <v>43</v>
      </c>
      <c r="C180" s="71" t="s">
        <v>2735</v>
      </c>
      <c r="D180" s="151" t="s">
        <v>3069</v>
      </c>
      <c r="E180" s="152" t="s">
        <v>3070</v>
      </c>
      <c r="F180" s="152" t="s">
        <v>3026</v>
      </c>
      <c r="G180" s="152" t="s">
        <v>95</v>
      </c>
      <c r="H180" s="152" t="s">
        <v>96</v>
      </c>
      <c r="I180" s="152" t="s">
        <v>97</v>
      </c>
      <c r="J180" s="152" t="s">
        <v>542</v>
      </c>
      <c r="K180" s="152" t="s">
        <v>543</v>
      </c>
      <c r="L180" s="152" t="s">
        <v>2409</v>
      </c>
      <c r="M180" s="153" t="s">
        <v>2269</v>
      </c>
      <c r="N180" s="65" t="s">
        <v>2410</v>
      </c>
      <c r="O180" s="66" t="s">
        <v>2411</v>
      </c>
      <c r="P180" s="57"/>
      <c r="Q180" s="143"/>
    </row>
    <row r="181" spans="1:17" ht="12.75">
      <c r="A181" s="67" t="s">
        <v>1590</v>
      </c>
      <c r="B181" s="72"/>
      <c r="C181" s="73" t="s">
        <v>1620</v>
      </c>
      <c r="D181" s="154" t="s">
        <v>967</v>
      </c>
      <c r="E181" s="155" t="s">
        <v>2094</v>
      </c>
      <c r="F181" s="155" t="s">
        <v>3073</v>
      </c>
      <c r="G181" s="155" t="s">
        <v>78</v>
      </c>
      <c r="H181" s="155" t="s">
        <v>362</v>
      </c>
      <c r="I181" s="155" t="s">
        <v>27</v>
      </c>
      <c r="J181" s="155" t="s">
        <v>3746</v>
      </c>
      <c r="K181" s="155" t="s">
        <v>27</v>
      </c>
      <c r="L181" s="155" t="s">
        <v>3856</v>
      </c>
      <c r="M181" s="156" t="s">
        <v>3015</v>
      </c>
      <c r="N181" s="74"/>
      <c r="O181" s="75" t="s">
        <v>2412</v>
      </c>
      <c r="P181" s="57"/>
      <c r="Q181" s="143"/>
    </row>
    <row r="182" spans="1:17" ht="12.75">
      <c r="A182" s="70" t="s">
        <v>2551</v>
      </c>
      <c r="B182" s="76">
        <v>135</v>
      </c>
      <c r="C182" s="71" t="s">
        <v>2823</v>
      </c>
      <c r="D182" s="151" t="s">
        <v>836</v>
      </c>
      <c r="E182" s="152" t="s">
        <v>837</v>
      </c>
      <c r="F182" s="152" t="s">
        <v>838</v>
      </c>
      <c r="G182" s="152" t="s">
        <v>199</v>
      </c>
      <c r="H182" s="152" t="s">
        <v>223</v>
      </c>
      <c r="I182" s="152" t="s">
        <v>224</v>
      </c>
      <c r="J182" s="152" t="s">
        <v>3382</v>
      </c>
      <c r="K182" s="152" t="s">
        <v>571</v>
      </c>
      <c r="L182" s="152" t="s">
        <v>2552</v>
      </c>
      <c r="M182" s="153" t="s">
        <v>2553</v>
      </c>
      <c r="N182" s="65"/>
      <c r="O182" s="66" t="s">
        <v>2554</v>
      </c>
      <c r="P182" s="57"/>
      <c r="Q182" s="143"/>
    </row>
    <row r="183" spans="1:17" ht="12.75">
      <c r="A183" s="67" t="s">
        <v>1583</v>
      </c>
      <c r="B183" s="72"/>
      <c r="C183" s="73" t="s">
        <v>1582</v>
      </c>
      <c r="D183" s="154" t="s">
        <v>1032</v>
      </c>
      <c r="E183" s="155" t="s">
        <v>1033</v>
      </c>
      <c r="F183" s="155" t="s">
        <v>885</v>
      </c>
      <c r="G183" s="155" t="s">
        <v>352</v>
      </c>
      <c r="H183" s="155" t="s">
        <v>353</v>
      </c>
      <c r="I183" s="155" t="s">
        <v>226</v>
      </c>
      <c r="J183" s="155" t="s">
        <v>619</v>
      </c>
      <c r="K183" s="155" t="s">
        <v>593</v>
      </c>
      <c r="L183" s="155" t="s">
        <v>2625</v>
      </c>
      <c r="M183" s="156" t="s">
        <v>604</v>
      </c>
      <c r="N183" s="74"/>
      <c r="O183" s="75" t="s">
        <v>2555</v>
      </c>
      <c r="P183" s="57"/>
      <c r="Q183" s="143"/>
    </row>
    <row r="184" spans="1:17" ht="12.75">
      <c r="A184" s="70" t="s">
        <v>2556</v>
      </c>
      <c r="B184" s="76">
        <v>133</v>
      </c>
      <c r="C184" s="71" t="s">
        <v>2821</v>
      </c>
      <c r="D184" s="151" t="s">
        <v>746</v>
      </c>
      <c r="E184" s="152" t="s">
        <v>747</v>
      </c>
      <c r="F184" s="152" t="s">
        <v>748</v>
      </c>
      <c r="G184" s="152" t="s">
        <v>92</v>
      </c>
      <c r="H184" s="152" t="s">
        <v>3005</v>
      </c>
      <c r="I184" s="152" t="s">
        <v>93</v>
      </c>
      <c r="J184" s="152" t="s">
        <v>540</v>
      </c>
      <c r="K184" s="152" t="s">
        <v>541</v>
      </c>
      <c r="L184" s="152" t="s">
        <v>2413</v>
      </c>
      <c r="M184" s="153" t="s">
        <v>2414</v>
      </c>
      <c r="N184" s="65" t="s">
        <v>3606</v>
      </c>
      <c r="O184" s="66" t="s">
        <v>2415</v>
      </c>
      <c r="P184" s="57"/>
      <c r="Q184" s="143"/>
    </row>
    <row r="185" spans="1:17" ht="12.75">
      <c r="A185" s="67" t="s">
        <v>1579</v>
      </c>
      <c r="B185" s="72"/>
      <c r="C185" s="73" t="s">
        <v>1467</v>
      </c>
      <c r="D185" s="154" t="s">
        <v>990</v>
      </c>
      <c r="E185" s="155" t="s">
        <v>3496</v>
      </c>
      <c r="F185" s="155" t="s">
        <v>751</v>
      </c>
      <c r="G185" s="155" t="s">
        <v>360</v>
      </c>
      <c r="H185" s="155" t="s">
        <v>361</v>
      </c>
      <c r="I185" s="155" t="s">
        <v>240</v>
      </c>
      <c r="J185" s="155" t="s">
        <v>3439</v>
      </c>
      <c r="K185" s="155" t="s">
        <v>574</v>
      </c>
      <c r="L185" s="155" t="s">
        <v>2626</v>
      </c>
      <c r="M185" s="156" t="s">
        <v>3571</v>
      </c>
      <c r="N185" s="74"/>
      <c r="O185" s="75" t="s">
        <v>2417</v>
      </c>
      <c r="P185" s="57"/>
      <c r="Q185" s="143"/>
    </row>
    <row r="186" spans="1:17" ht="12.75">
      <c r="A186" s="70" t="s">
        <v>2557</v>
      </c>
      <c r="B186" s="76">
        <v>110</v>
      </c>
      <c r="C186" s="71" t="s">
        <v>2799</v>
      </c>
      <c r="D186" s="151" t="s">
        <v>3449</v>
      </c>
      <c r="E186" s="152" t="s">
        <v>3450</v>
      </c>
      <c r="F186" s="152" t="s">
        <v>3451</v>
      </c>
      <c r="G186" s="152" t="s">
        <v>162</v>
      </c>
      <c r="H186" s="152" t="s">
        <v>163</v>
      </c>
      <c r="I186" s="152" t="s">
        <v>164</v>
      </c>
      <c r="J186" s="152" t="s">
        <v>3358</v>
      </c>
      <c r="K186" s="152" t="s">
        <v>544</v>
      </c>
      <c r="L186" s="152" t="s">
        <v>2558</v>
      </c>
      <c r="M186" s="153" t="s">
        <v>2559</v>
      </c>
      <c r="N186" s="65"/>
      <c r="O186" s="66" t="s">
        <v>2560</v>
      </c>
      <c r="P186" s="57"/>
      <c r="Q186" s="143"/>
    </row>
    <row r="187" spans="1:17" ht="12.75">
      <c r="A187" s="67" t="s">
        <v>1625</v>
      </c>
      <c r="B187" s="72"/>
      <c r="C187" s="73" t="s">
        <v>1638</v>
      </c>
      <c r="D187" s="154" t="s">
        <v>999</v>
      </c>
      <c r="E187" s="155" t="s">
        <v>1000</v>
      </c>
      <c r="F187" s="155" t="s">
        <v>767</v>
      </c>
      <c r="G187" s="155" t="s">
        <v>3487</v>
      </c>
      <c r="H187" s="155" t="s">
        <v>328</v>
      </c>
      <c r="I187" s="155" t="s">
        <v>165</v>
      </c>
      <c r="J187" s="155" t="s">
        <v>3570</v>
      </c>
      <c r="K187" s="155" t="s">
        <v>601</v>
      </c>
      <c r="L187" s="155" t="s">
        <v>2627</v>
      </c>
      <c r="M187" s="156" t="s">
        <v>2403</v>
      </c>
      <c r="N187" s="74"/>
      <c r="O187" s="75" t="s">
        <v>2561</v>
      </c>
      <c r="P187" s="57"/>
      <c r="Q187" s="143"/>
    </row>
    <row r="188" spans="1:17" ht="12.75">
      <c r="A188" s="70" t="s">
        <v>739</v>
      </c>
      <c r="B188" s="76">
        <v>136</v>
      </c>
      <c r="C188" s="71" t="s">
        <v>2824</v>
      </c>
      <c r="D188" s="151" t="s">
        <v>815</v>
      </c>
      <c r="E188" s="152" t="s">
        <v>816</v>
      </c>
      <c r="F188" s="152" t="s">
        <v>817</v>
      </c>
      <c r="G188" s="152" t="s">
        <v>233</v>
      </c>
      <c r="H188" s="152" t="s">
        <v>234</v>
      </c>
      <c r="I188" s="152" t="s">
        <v>235</v>
      </c>
      <c r="J188" s="152" t="s">
        <v>3334</v>
      </c>
      <c r="K188" s="152" t="s">
        <v>572</v>
      </c>
      <c r="L188" s="152" t="s">
        <v>2562</v>
      </c>
      <c r="M188" s="153" t="s">
        <v>2563</v>
      </c>
      <c r="N188" s="65"/>
      <c r="O188" s="66" t="s">
        <v>2564</v>
      </c>
      <c r="P188" s="57"/>
      <c r="Q188" s="143"/>
    </row>
    <row r="189" spans="1:17" ht="12.75">
      <c r="A189" s="67" t="s">
        <v>1625</v>
      </c>
      <c r="B189" s="72"/>
      <c r="C189" s="73" t="s">
        <v>1476</v>
      </c>
      <c r="D189" s="154" t="s">
        <v>1029</v>
      </c>
      <c r="E189" s="155" t="s">
        <v>826</v>
      </c>
      <c r="F189" s="155" t="s">
        <v>819</v>
      </c>
      <c r="G189" s="155" t="s">
        <v>358</v>
      </c>
      <c r="H189" s="155" t="s">
        <v>359</v>
      </c>
      <c r="I189" s="155" t="s">
        <v>257</v>
      </c>
      <c r="J189" s="155" t="s">
        <v>622</v>
      </c>
      <c r="K189" s="155" t="s">
        <v>600</v>
      </c>
      <c r="L189" s="155" t="s">
        <v>2628</v>
      </c>
      <c r="M189" s="156" t="s">
        <v>2565</v>
      </c>
      <c r="N189" s="74"/>
      <c r="O189" s="75" t="s">
        <v>2566</v>
      </c>
      <c r="P189" s="57"/>
      <c r="Q189" s="143"/>
    </row>
    <row r="190" spans="1:17" ht="12.75">
      <c r="A190" s="70" t="s">
        <v>2567</v>
      </c>
      <c r="B190" s="76">
        <v>127</v>
      </c>
      <c r="C190" s="71" t="s">
        <v>2815</v>
      </c>
      <c r="D190" s="151" t="s">
        <v>1067</v>
      </c>
      <c r="E190" s="152" t="s">
        <v>3593</v>
      </c>
      <c r="F190" s="152" t="s">
        <v>3594</v>
      </c>
      <c r="G190" s="152" t="s">
        <v>823</v>
      </c>
      <c r="H190" s="152" t="s">
        <v>17</v>
      </c>
      <c r="I190" s="152" t="s">
        <v>241</v>
      </c>
      <c r="J190" s="152" t="s">
        <v>445</v>
      </c>
      <c r="K190" s="152" t="s">
        <v>602</v>
      </c>
      <c r="L190" s="152" t="s">
        <v>2568</v>
      </c>
      <c r="M190" s="153" t="s">
        <v>2569</v>
      </c>
      <c r="N190" s="65" t="s">
        <v>603</v>
      </c>
      <c r="O190" s="66" t="s">
        <v>2570</v>
      </c>
      <c r="P190" s="57"/>
      <c r="Q190" s="143"/>
    </row>
    <row r="191" spans="1:17" ht="12.75">
      <c r="A191" s="67" t="s">
        <v>1583</v>
      </c>
      <c r="B191" s="72"/>
      <c r="C191" s="73" t="s">
        <v>1450</v>
      </c>
      <c r="D191" s="154" t="s">
        <v>3596</v>
      </c>
      <c r="E191" s="155" t="s">
        <v>3597</v>
      </c>
      <c r="F191" s="155" t="s">
        <v>3597</v>
      </c>
      <c r="G191" s="155" t="s">
        <v>36</v>
      </c>
      <c r="H191" s="155" t="s">
        <v>3885</v>
      </c>
      <c r="I191" s="155" t="s">
        <v>26</v>
      </c>
      <c r="J191" s="155" t="s">
        <v>3789</v>
      </c>
      <c r="K191" s="155" t="s">
        <v>604</v>
      </c>
      <c r="L191" s="155" t="s">
        <v>3881</v>
      </c>
      <c r="M191" s="156" t="s">
        <v>2571</v>
      </c>
      <c r="N191" s="74"/>
      <c r="O191" s="75" t="s">
        <v>2572</v>
      </c>
      <c r="P191" s="57"/>
      <c r="Q191" s="143"/>
    </row>
    <row r="192" spans="1:17" ht="12.75" customHeight="1">
      <c r="A192" s="70"/>
      <c r="B192" s="76">
        <v>63</v>
      </c>
      <c r="C192" s="71" t="s">
        <v>2753</v>
      </c>
      <c r="D192" s="151" t="s">
        <v>3171</v>
      </c>
      <c r="E192" s="152" t="s">
        <v>2119</v>
      </c>
      <c r="F192" s="152" t="s">
        <v>3172</v>
      </c>
      <c r="G192" s="152" t="s">
        <v>31</v>
      </c>
      <c r="H192" s="152" t="s">
        <v>3804</v>
      </c>
      <c r="I192" s="152" t="s">
        <v>32</v>
      </c>
      <c r="J192" s="152" t="s">
        <v>513</v>
      </c>
      <c r="K192" s="152" t="s">
        <v>514</v>
      </c>
      <c r="L192" s="152" t="s">
        <v>2629</v>
      </c>
      <c r="M192" s="153"/>
      <c r="N192" s="77" t="s">
        <v>2630</v>
      </c>
      <c r="O192" s="78"/>
      <c r="P192" s="57"/>
      <c r="Q192" s="143"/>
    </row>
    <row r="193" spans="1:17" ht="12.75" customHeight="1">
      <c r="A193" s="67" t="s">
        <v>1625</v>
      </c>
      <c r="B193" s="72"/>
      <c r="C193" s="73" t="s">
        <v>1281</v>
      </c>
      <c r="D193" s="154" t="s">
        <v>3340</v>
      </c>
      <c r="E193" s="155" t="s">
        <v>3508</v>
      </c>
      <c r="F193" s="155" t="s">
        <v>3505</v>
      </c>
      <c r="G193" s="155" t="s">
        <v>3371</v>
      </c>
      <c r="H193" s="155" t="s">
        <v>299</v>
      </c>
      <c r="I193" s="155" t="s">
        <v>33</v>
      </c>
      <c r="J193" s="155" t="s">
        <v>299</v>
      </c>
      <c r="K193" s="155" t="s">
        <v>545</v>
      </c>
      <c r="L193" s="155" t="s">
        <v>2631</v>
      </c>
      <c r="M193" s="156"/>
      <c r="N193" s="79"/>
      <c r="O193" s="80"/>
      <c r="P193" s="57"/>
      <c r="Q193" s="143"/>
    </row>
    <row r="194" spans="1:17" ht="12.75" customHeight="1">
      <c r="A194" s="70"/>
      <c r="B194" s="76">
        <v>100</v>
      </c>
      <c r="C194" s="71" t="s">
        <v>2789</v>
      </c>
      <c r="D194" s="151" t="s">
        <v>3341</v>
      </c>
      <c r="E194" s="152" t="s">
        <v>3342</v>
      </c>
      <c r="F194" s="152" t="s">
        <v>3343</v>
      </c>
      <c r="G194" s="152" t="s">
        <v>837</v>
      </c>
      <c r="H194" s="152" t="s">
        <v>2</v>
      </c>
      <c r="I194" s="152" t="s">
        <v>3</v>
      </c>
      <c r="J194" s="152" t="s">
        <v>492</v>
      </c>
      <c r="K194" s="152" t="s">
        <v>493</v>
      </c>
      <c r="L194" s="152" t="s">
        <v>2632</v>
      </c>
      <c r="M194" s="153"/>
      <c r="N194" s="77" t="s">
        <v>908</v>
      </c>
      <c r="O194" s="78"/>
      <c r="P194" s="57"/>
      <c r="Q194" s="143"/>
    </row>
    <row r="195" spans="1:17" ht="12.75" customHeight="1">
      <c r="A195" s="67" t="s">
        <v>1579</v>
      </c>
      <c r="B195" s="72"/>
      <c r="C195" s="73" t="s">
        <v>1286</v>
      </c>
      <c r="D195" s="154" t="s">
        <v>3217</v>
      </c>
      <c r="E195" s="155" t="s">
        <v>3579</v>
      </c>
      <c r="F195" s="155" t="s">
        <v>3473</v>
      </c>
      <c r="G195" s="155" t="s">
        <v>20</v>
      </c>
      <c r="H195" s="155" t="s">
        <v>3295</v>
      </c>
      <c r="I195" s="155" t="s">
        <v>3406</v>
      </c>
      <c r="J195" s="155" t="s">
        <v>50</v>
      </c>
      <c r="K195" s="155" t="s">
        <v>3296</v>
      </c>
      <c r="L195" s="155" t="s">
        <v>249</v>
      </c>
      <c r="M195" s="156"/>
      <c r="N195" s="79"/>
      <c r="O195" s="80"/>
      <c r="P195" s="57"/>
      <c r="Q195" s="143"/>
    </row>
    <row r="196" spans="1:17" ht="12.75" customHeight="1">
      <c r="A196" s="70"/>
      <c r="B196" s="76">
        <v>45</v>
      </c>
      <c r="C196" s="71" t="s">
        <v>2737</v>
      </c>
      <c r="D196" s="151" t="s">
        <v>3129</v>
      </c>
      <c r="E196" s="152" t="s">
        <v>3130</v>
      </c>
      <c r="F196" s="152" t="s">
        <v>3131</v>
      </c>
      <c r="G196" s="152" t="s">
        <v>2988</v>
      </c>
      <c r="H196" s="152" t="s">
        <v>17</v>
      </c>
      <c r="I196" s="152" t="s">
        <v>18</v>
      </c>
      <c r="J196" s="152" t="s">
        <v>46</v>
      </c>
      <c r="K196" s="152" t="s">
        <v>521</v>
      </c>
      <c r="L196" s="152"/>
      <c r="M196" s="153"/>
      <c r="N196" s="77" t="s">
        <v>908</v>
      </c>
      <c r="O196" s="78"/>
      <c r="P196" s="57"/>
      <c r="Q196" s="143"/>
    </row>
    <row r="197" spans="1:17" ht="12.75" customHeight="1">
      <c r="A197" s="67" t="s">
        <v>1571</v>
      </c>
      <c r="B197" s="72"/>
      <c r="C197" s="73" t="s">
        <v>1727</v>
      </c>
      <c r="D197" s="154" t="s">
        <v>3433</v>
      </c>
      <c r="E197" s="155" t="s">
        <v>3279</v>
      </c>
      <c r="F197" s="155" t="s">
        <v>3429</v>
      </c>
      <c r="G197" s="155" t="s">
        <v>3257</v>
      </c>
      <c r="H197" s="155" t="s">
        <v>321</v>
      </c>
      <c r="I197" s="155" t="s">
        <v>146</v>
      </c>
      <c r="J197" s="155" t="s">
        <v>447</v>
      </c>
      <c r="K197" s="155" t="s">
        <v>500</v>
      </c>
      <c r="L197" s="155"/>
      <c r="M197" s="156"/>
      <c r="N197" s="79"/>
      <c r="O197" s="80"/>
      <c r="P197" s="57"/>
      <c r="Q197" s="143"/>
    </row>
    <row r="198" spans="1:17" ht="12.75" customHeight="1">
      <c r="A198" s="70"/>
      <c r="B198" s="76">
        <v>145</v>
      </c>
      <c r="C198" s="71" t="s">
        <v>2832</v>
      </c>
      <c r="D198" s="151" t="s">
        <v>798</v>
      </c>
      <c r="E198" s="152" t="s">
        <v>799</v>
      </c>
      <c r="F198" s="152" t="s">
        <v>3528</v>
      </c>
      <c r="G198" s="152" t="s">
        <v>798</v>
      </c>
      <c r="H198" s="152" t="s">
        <v>212</v>
      </c>
      <c r="I198" s="152" t="s">
        <v>213</v>
      </c>
      <c r="J198" s="152" t="s">
        <v>591</v>
      </c>
      <c r="K198" s="152" t="s">
        <v>592</v>
      </c>
      <c r="L198" s="152"/>
      <c r="M198" s="153"/>
      <c r="N198" s="77" t="s">
        <v>905</v>
      </c>
      <c r="O198" s="78"/>
      <c r="P198" s="57"/>
      <c r="Q198" s="143"/>
    </row>
    <row r="199" spans="1:17" ht="12.75" customHeight="1">
      <c r="A199" s="67" t="s">
        <v>1647</v>
      </c>
      <c r="B199" s="72"/>
      <c r="C199" s="73" t="s">
        <v>1710</v>
      </c>
      <c r="D199" s="154" t="s">
        <v>1024</v>
      </c>
      <c r="E199" s="155" t="s">
        <v>1025</v>
      </c>
      <c r="F199" s="155" t="s">
        <v>801</v>
      </c>
      <c r="G199" s="155" t="s">
        <v>347</v>
      </c>
      <c r="H199" s="155" t="s">
        <v>348</v>
      </c>
      <c r="I199" s="155" t="s">
        <v>214</v>
      </c>
      <c r="J199" s="155" t="s">
        <v>618</v>
      </c>
      <c r="K199" s="155" t="s">
        <v>142</v>
      </c>
      <c r="L199" s="155"/>
      <c r="M199" s="156"/>
      <c r="N199" s="79"/>
      <c r="O199" s="80"/>
      <c r="P199" s="57"/>
      <c r="Q199" s="143"/>
    </row>
    <row r="200" spans="1:17" ht="12.75" customHeight="1">
      <c r="A200" s="70"/>
      <c r="B200" s="76">
        <v>115</v>
      </c>
      <c r="C200" s="71" t="s">
        <v>2804</v>
      </c>
      <c r="D200" s="151" t="s">
        <v>3463</v>
      </c>
      <c r="E200" s="152" t="s">
        <v>3464</v>
      </c>
      <c r="F200" s="152" t="s">
        <v>3397</v>
      </c>
      <c r="G200" s="152" t="s">
        <v>188</v>
      </c>
      <c r="H200" s="152" t="s">
        <v>220</v>
      </c>
      <c r="I200" s="152" t="s">
        <v>221</v>
      </c>
      <c r="J200" s="152" t="s">
        <v>597</v>
      </c>
      <c r="K200" s="152" t="s">
        <v>598</v>
      </c>
      <c r="L200" s="152"/>
      <c r="M200" s="153"/>
      <c r="N200" s="77" t="s">
        <v>261</v>
      </c>
      <c r="O200" s="78"/>
      <c r="P200" s="57"/>
      <c r="Q200" s="143"/>
    </row>
    <row r="201" spans="1:17" ht="12.75" customHeight="1">
      <c r="A201" s="67" t="s">
        <v>1625</v>
      </c>
      <c r="B201" s="72"/>
      <c r="C201" s="73" t="s">
        <v>1404</v>
      </c>
      <c r="D201" s="154" t="s">
        <v>1036</v>
      </c>
      <c r="E201" s="155" t="s">
        <v>1037</v>
      </c>
      <c r="F201" s="155" t="s">
        <v>3542</v>
      </c>
      <c r="G201" s="155" t="s">
        <v>336</v>
      </c>
      <c r="H201" s="155" t="s">
        <v>351</v>
      </c>
      <c r="I201" s="155" t="s">
        <v>222</v>
      </c>
      <c r="J201" s="155" t="s">
        <v>621</v>
      </c>
      <c r="K201" s="155" t="s">
        <v>599</v>
      </c>
      <c r="L201" s="155"/>
      <c r="M201" s="156"/>
      <c r="N201" s="79"/>
      <c r="O201" s="80"/>
      <c r="P201" s="57"/>
      <c r="Q201" s="143"/>
    </row>
    <row r="202" spans="1:17" ht="12.75" customHeight="1">
      <c r="A202" s="70"/>
      <c r="B202" s="76">
        <v>146</v>
      </c>
      <c r="C202" s="71" t="s">
        <v>2071</v>
      </c>
      <c r="D202" s="151" t="s">
        <v>2072</v>
      </c>
      <c r="E202" s="152" t="s">
        <v>2073</v>
      </c>
      <c r="F202" s="152" t="s">
        <v>2074</v>
      </c>
      <c r="G202" s="152" t="s">
        <v>3607</v>
      </c>
      <c r="H202" s="152" t="s">
        <v>3608</v>
      </c>
      <c r="I202" s="152" t="s">
        <v>3609</v>
      </c>
      <c r="J202" s="152" t="s">
        <v>526</v>
      </c>
      <c r="K202" s="152"/>
      <c r="L202" s="152"/>
      <c r="M202" s="153"/>
      <c r="N202" s="77" t="s">
        <v>908</v>
      </c>
      <c r="O202" s="78"/>
      <c r="P202" s="57"/>
      <c r="Q202" s="143"/>
    </row>
    <row r="203" spans="1:17" ht="12.75" customHeight="1">
      <c r="A203" s="67" t="s">
        <v>1698</v>
      </c>
      <c r="B203" s="72"/>
      <c r="C203" s="73" t="s">
        <v>1699</v>
      </c>
      <c r="D203" s="154" t="s">
        <v>2076</v>
      </c>
      <c r="E203" s="155" t="s">
        <v>2851</v>
      </c>
      <c r="F203" s="155" t="s">
        <v>2078</v>
      </c>
      <c r="G203" s="155" t="s">
        <v>2077</v>
      </c>
      <c r="H203" s="155" t="s">
        <v>2077</v>
      </c>
      <c r="I203" s="155" t="s">
        <v>3631</v>
      </c>
      <c r="J203" s="155" t="s">
        <v>2094</v>
      </c>
      <c r="K203" s="155"/>
      <c r="L203" s="155"/>
      <c r="M203" s="156"/>
      <c r="N203" s="79"/>
      <c r="O203" s="80"/>
      <c r="P203" s="57"/>
      <c r="Q203" s="143"/>
    </row>
    <row r="204" spans="1:17" ht="12.75" customHeight="1">
      <c r="A204" s="70"/>
      <c r="B204" s="76">
        <v>12</v>
      </c>
      <c r="C204" s="71" t="s">
        <v>2706</v>
      </c>
      <c r="D204" s="151" t="s">
        <v>2853</v>
      </c>
      <c r="E204" s="152" t="s">
        <v>2854</v>
      </c>
      <c r="F204" s="152" t="s">
        <v>2855</v>
      </c>
      <c r="G204" s="152" t="s">
        <v>3623</v>
      </c>
      <c r="H204" s="152" t="s">
        <v>3624</v>
      </c>
      <c r="I204" s="152" t="s">
        <v>3625</v>
      </c>
      <c r="J204" s="152" t="s">
        <v>418</v>
      </c>
      <c r="K204" s="152"/>
      <c r="L204" s="152"/>
      <c r="M204" s="153"/>
      <c r="N204" s="77" t="s">
        <v>623</v>
      </c>
      <c r="O204" s="78"/>
      <c r="P204" s="57"/>
      <c r="Q204" s="143"/>
    </row>
    <row r="205" spans="1:17" ht="12.75" customHeight="1">
      <c r="A205" s="67" t="s">
        <v>1698</v>
      </c>
      <c r="B205" s="72"/>
      <c r="C205" s="73" t="s">
        <v>1831</v>
      </c>
      <c r="D205" s="154" t="s">
        <v>2857</v>
      </c>
      <c r="E205" s="155" t="s">
        <v>2916</v>
      </c>
      <c r="F205" s="155" t="s">
        <v>2704</v>
      </c>
      <c r="G205" s="155" t="s">
        <v>284</v>
      </c>
      <c r="H205" s="155" t="s">
        <v>2115</v>
      </c>
      <c r="I205" s="155" t="s">
        <v>2903</v>
      </c>
      <c r="J205" s="155" t="s">
        <v>3636</v>
      </c>
      <c r="K205" s="155"/>
      <c r="L205" s="155"/>
      <c r="M205" s="156"/>
      <c r="N205" s="79"/>
      <c r="O205" s="80"/>
      <c r="P205" s="57"/>
      <c r="Q205" s="143"/>
    </row>
    <row r="206" spans="1:17" ht="12.75" customHeight="1">
      <c r="A206" s="70"/>
      <c r="B206" s="76">
        <v>14</v>
      </c>
      <c r="C206" s="71" t="s">
        <v>2707</v>
      </c>
      <c r="D206" s="151" t="s">
        <v>2887</v>
      </c>
      <c r="E206" s="152" t="s">
        <v>2888</v>
      </c>
      <c r="F206" s="152" t="s">
        <v>2889</v>
      </c>
      <c r="G206" s="152" t="s">
        <v>3450</v>
      </c>
      <c r="H206" s="152" t="s">
        <v>3647</v>
      </c>
      <c r="I206" s="152" t="s">
        <v>3648</v>
      </c>
      <c r="J206" s="152" t="s">
        <v>3669</v>
      </c>
      <c r="K206" s="152"/>
      <c r="L206" s="152"/>
      <c r="M206" s="153"/>
      <c r="N206" s="77" t="s">
        <v>908</v>
      </c>
      <c r="O206" s="78"/>
      <c r="P206" s="57"/>
      <c r="Q206" s="143"/>
    </row>
    <row r="207" spans="1:17" ht="12.75" customHeight="1">
      <c r="A207" s="67" t="s">
        <v>1571</v>
      </c>
      <c r="B207" s="72"/>
      <c r="C207" s="73" t="s">
        <v>1834</v>
      </c>
      <c r="D207" s="154" t="s">
        <v>965</v>
      </c>
      <c r="E207" s="155" t="s">
        <v>2850</v>
      </c>
      <c r="F207" s="155" t="s">
        <v>3061</v>
      </c>
      <c r="G207" s="155" t="s">
        <v>285</v>
      </c>
      <c r="H207" s="155" t="s">
        <v>3649</v>
      </c>
      <c r="I207" s="155" t="s">
        <v>3668</v>
      </c>
      <c r="J207" s="155" t="s">
        <v>3649</v>
      </c>
      <c r="K207" s="155"/>
      <c r="L207" s="155"/>
      <c r="M207" s="156"/>
      <c r="N207" s="79"/>
      <c r="O207" s="80"/>
      <c r="P207" s="57"/>
      <c r="Q207" s="143"/>
    </row>
    <row r="208" spans="1:17" ht="12.75" customHeight="1">
      <c r="A208" s="70"/>
      <c r="B208" s="76">
        <v>34</v>
      </c>
      <c r="C208" s="71" t="s">
        <v>2726</v>
      </c>
      <c r="D208" s="151" t="s">
        <v>2968</v>
      </c>
      <c r="E208" s="152" t="s">
        <v>2969</v>
      </c>
      <c r="F208" s="152" t="s">
        <v>2970</v>
      </c>
      <c r="G208" s="152" t="s">
        <v>3674</v>
      </c>
      <c r="H208" s="152" t="s">
        <v>3672</v>
      </c>
      <c r="I208" s="152" t="s">
        <v>3675</v>
      </c>
      <c r="J208" s="152" t="s">
        <v>441</v>
      </c>
      <c r="K208" s="152"/>
      <c r="L208" s="152"/>
      <c r="M208" s="153"/>
      <c r="N208" s="77" t="s">
        <v>908</v>
      </c>
      <c r="O208" s="78"/>
      <c r="P208" s="57"/>
      <c r="Q208" s="143"/>
    </row>
    <row r="209" spans="1:17" ht="12.75" customHeight="1">
      <c r="A209" s="67" t="s">
        <v>1571</v>
      </c>
      <c r="B209" s="72"/>
      <c r="C209" s="73" t="s">
        <v>1573</v>
      </c>
      <c r="D209" s="154" t="s">
        <v>3469</v>
      </c>
      <c r="E209" s="155" t="s">
        <v>2909</v>
      </c>
      <c r="F209" s="155" t="s">
        <v>2972</v>
      </c>
      <c r="G209" s="155" t="s">
        <v>3782</v>
      </c>
      <c r="H209" s="155" t="s">
        <v>288</v>
      </c>
      <c r="I209" s="155" t="s">
        <v>965</v>
      </c>
      <c r="J209" s="155" t="s">
        <v>28</v>
      </c>
      <c r="K209" s="155"/>
      <c r="L209" s="155"/>
      <c r="M209" s="156"/>
      <c r="N209" s="79"/>
      <c r="O209" s="80"/>
      <c r="P209" s="57"/>
      <c r="Q209" s="143"/>
    </row>
    <row r="210" spans="1:17" ht="12.75" customHeight="1">
      <c r="A210" s="70"/>
      <c r="B210" s="76">
        <v>53</v>
      </c>
      <c r="C210" s="71" t="s">
        <v>2745</v>
      </c>
      <c r="D210" s="151" t="s">
        <v>3161</v>
      </c>
      <c r="E210" s="152" t="s">
        <v>3162</v>
      </c>
      <c r="F210" s="152" t="s">
        <v>3163</v>
      </c>
      <c r="G210" s="152" t="s">
        <v>3251</v>
      </c>
      <c r="H210" s="152" t="s">
        <v>46</v>
      </c>
      <c r="I210" s="152" t="s">
        <v>47</v>
      </c>
      <c r="J210" s="152" t="s">
        <v>433</v>
      </c>
      <c r="K210" s="152"/>
      <c r="L210" s="152"/>
      <c r="M210" s="153"/>
      <c r="N210" s="77" t="s">
        <v>905</v>
      </c>
      <c r="O210" s="78"/>
      <c r="P210" s="57"/>
      <c r="Q210" s="143"/>
    </row>
    <row r="211" spans="1:17" ht="12.75" customHeight="1">
      <c r="A211" s="67" t="s">
        <v>1583</v>
      </c>
      <c r="B211" s="72"/>
      <c r="C211" s="73" t="s">
        <v>1257</v>
      </c>
      <c r="D211" s="154" t="s">
        <v>987</v>
      </c>
      <c r="E211" s="155" t="s">
        <v>3289</v>
      </c>
      <c r="F211" s="155" t="s">
        <v>737</v>
      </c>
      <c r="G211" s="155" t="s">
        <v>3339</v>
      </c>
      <c r="H211" s="155" t="s">
        <v>116</v>
      </c>
      <c r="I211" s="155" t="s">
        <v>129</v>
      </c>
      <c r="J211" s="155" t="s">
        <v>3086</v>
      </c>
      <c r="K211" s="155"/>
      <c r="L211" s="155"/>
      <c r="M211" s="156"/>
      <c r="N211" s="79"/>
      <c r="O211" s="80"/>
      <c r="P211" s="57"/>
      <c r="Q211" s="143"/>
    </row>
    <row r="212" spans="1:17" ht="12.75" customHeight="1">
      <c r="A212" s="70"/>
      <c r="B212" s="76">
        <v>66</v>
      </c>
      <c r="C212" s="71" t="s">
        <v>2756</v>
      </c>
      <c r="D212" s="151" t="s">
        <v>3155</v>
      </c>
      <c r="E212" s="152" t="s">
        <v>3156</v>
      </c>
      <c r="F212" s="152" t="s">
        <v>3157</v>
      </c>
      <c r="G212" s="152" t="s">
        <v>55</v>
      </c>
      <c r="H212" s="152" t="s">
        <v>56</v>
      </c>
      <c r="I212" s="152" t="s">
        <v>57</v>
      </c>
      <c r="J212" s="152" t="s">
        <v>2105</v>
      </c>
      <c r="K212" s="152"/>
      <c r="L212" s="152"/>
      <c r="M212" s="153"/>
      <c r="N212" s="77" t="s">
        <v>261</v>
      </c>
      <c r="O212" s="78"/>
      <c r="P212" s="57"/>
      <c r="Q212" s="143"/>
    </row>
    <row r="213" spans="1:17" ht="12.75" customHeight="1">
      <c r="A213" s="67" t="s">
        <v>1590</v>
      </c>
      <c r="B213" s="72"/>
      <c r="C213" s="73" t="s">
        <v>1286</v>
      </c>
      <c r="D213" s="154" t="s">
        <v>982</v>
      </c>
      <c r="E213" s="155" t="s">
        <v>3408</v>
      </c>
      <c r="F213" s="155" t="s">
        <v>3227</v>
      </c>
      <c r="G213" s="155" t="s">
        <v>141</v>
      </c>
      <c r="H213" s="155" t="s">
        <v>3439</v>
      </c>
      <c r="I213" s="155" t="s">
        <v>135</v>
      </c>
      <c r="J213" s="155" t="s">
        <v>624</v>
      </c>
      <c r="K213" s="155"/>
      <c r="L213" s="155"/>
      <c r="M213" s="156"/>
      <c r="N213" s="79"/>
      <c r="O213" s="80"/>
      <c r="P213" s="57"/>
      <c r="Q213" s="143"/>
    </row>
    <row r="214" spans="1:17" ht="12.75" customHeight="1">
      <c r="A214" s="70"/>
      <c r="B214" s="76">
        <v>82</v>
      </c>
      <c r="C214" s="71" t="s">
        <v>2771</v>
      </c>
      <c r="D214" s="151" t="s">
        <v>3311</v>
      </c>
      <c r="E214" s="152" t="s">
        <v>3312</v>
      </c>
      <c r="F214" s="152" t="s">
        <v>876</v>
      </c>
      <c r="G214" s="152" t="s">
        <v>3146</v>
      </c>
      <c r="H214" s="152" t="s">
        <v>167</v>
      </c>
      <c r="I214" s="152" t="s">
        <v>168</v>
      </c>
      <c r="J214" s="152" t="s">
        <v>625</v>
      </c>
      <c r="K214" s="152"/>
      <c r="L214" s="152"/>
      <c r="M214" s="153"/>
      <c r="N214" s="77" t="s">
        <v>626</v>
      </c>
      <c r="O214" s="78"/>
      <c r="P214" s="57"/>
      <c r="Q214" s="143"/>
    </row>
    <row r="215" spans="1:17" ht="12.75" customHeight="1">
      <c r="A215" s="67" t="s">
        <v>1571</v>
      </c>
      <c r="B215" s="72"/>
      <c r="C215" s="73" t="s">
        <v>1337</v>
      </c>
      <c r="D215" s="154" t="s">
        <v>1018</v>
      </c>
      <c r="E215" s="155" t="s">
        <v>1019</v>
      </c>
      <c r="F215" s="155" t="s">
        <v>878</v>
      </c>
      <c r="G215" s="155" t="s">
        <v>3356</v>
      </c>
      <c r="H215" s="155" t="s">
        <v>329</v>
      </c>
      <c r="I215" s="155" t="s">
        <v>170</v>
      </c>
      <c r="J215" s="155" t="s">
        <v>3295</v>
      </c>
      <c r="K215" s="155"/>
      <c r="L215" s="155"/>
      <c r="M215" s="156"/>
      <c r="N215" s="79"/>
      <c r="O215" s="80"/>
      <c r="P215" s="57"/>
      <c r="Q215" s="143"/>
    </row>
    <row r="216" spans="1:17" ht="12.75" customHeight="1">
      <c r="A216" s="70"/>
      <c r="B216" s="76">
        <v>131</v>
      </c>
      <c r="C216" s="71" t="s">
        <v>2819</v>
      </c>
      <c r="D216" s="151" t="s">
        <v>829</v>
      </c>
      <c r="E216" s="152" t="s">
        <v>3069</v>
      </c>
      <c r="F216" s="152" t="s">
        <v>830</v>
      </c>
      <c r="G216" s="152" t="s">
        <v>204</v>
      </c>
      <c r="H216" s="152" t="s">
        <v>205</v>
      </c>
      <c r="I216" s="152" t="s">
        <v>206</v>
      </c>
      <c r="J216" s="152" t="s">
        <v>3396</v>
      </c>
      <c r="K216" s="152"/>
      <c r="L216" s="152"/>
      <c r="M216" s="153"/>
      <c r="N216" s="77" t="s">
        <v>279</v>
      </c>
      <c r="O216" s="78"/>
      <c r="P216" s="57"/>
      <c r="Q216" s="143"/>
    </row>
    <row r="217" spans="1:17" ht="12.75" customHeight="1">
      <c r="A217" s="67" t="s">
        <v>1579</v>
      </c>
      <c r="B217" s="72"/>
      <c r="C217" s="73" t="s">
        <v>1788</v>
      </c>
      <c r="D217" s="154" t="s">
        <v>1031</v>
      </c>
      <c r="E217" s="155" t="s">
        <v>832</v>
      </c>
      <c r="F217" s="155" t="s">
        <v>833</v>
      </c>
      <c r="G217" s="155" t="s">
        <v>344</v>
      </c>
      <c r="H217" s="155" t="s">
        <v>255</v>
      </c>
      <c r="I217" s="155" t="s">
        <v>208</v>
      </c>
      <c r="J217" s="155" t="s">
        <v>256</v>
      </c>
      <c r="K217" s="155"/>
      <c r="L217" s="155"/>
      <c r="M217" s="156"/>
      <c r="N217" s="79"/>
      <c r="O217" s="80"/>
      <c r="P217" s="57"/>
      <c r="Q217" s="143"/>
    </row>
    <row r="218" spans="1:17" ht="12.75" customHeight="1">
      <c r="A218" s="70"/>
      <c r="B218" s="76">
        <v>68</v>
      </c>
      <c r="C218" s="71" t="s">
        <v>2758</v>
      </c>
      <c r="D218" s="151" t="s">
        <v>3501</v>
      </c>
      <c r="E218" s="152" t="s">
        <v>3502</v>
      </c>
      <c r="F218" s="152" t="s">
        <v>3223</v>
      </c>
      <c r="G218" s="152" t="s">
        <v>3501</v>
      </c>
      <c r="H218" s="152" t="s">
        <v>236</v>
      </c>
      <c r="I218" s="152" t="s">
        <v>237</v>
      </c>
      <c r="J218" s="152" t="s">
        <v>3342</v>
      </c>
      <c r="K218" s="152"/>
      <c r="L218" s="152"/>
      <c r="M218" s="153"/>
      <c r="N218" s="77" t="s">
        <v>279</v>
      </c>
      <c r="O218" s="78"/>
      <c r="P218" s="57"/>
      <c r="Q218" s="143"/>
    </row>
    <row r="219" spans="1:17" ht="12.75" customHeight="1">
      <c r="A219" s="67" t="s">
        <v>1590</v>
      </c>
      <c r="B219" s="72"/>
      <c r="C219" s="73" t="s">
        <v>1294</v>
      </c>
      <c r="D219" s="154" t="s">
        <v>777</v>
      </c>
      <c r="E219" s="155" t="s">
        <v>1046</v>
      </c>
      <c r="F219" s="155" t="s">
        <v>3260</v>
      </c>
      <c r="G219" s="155" t="s">
        <v>173</v>
      </c>
      <c r="H219" s="155" t="s">
        <v>3496</v>
      </c>
      <c r="I219" s="155" t="s">
        <v>239</v>
      </c>
      <c r="J219" s="155" t="s">
        <v>242</v>
      </c>
      <c r="K219" s="155"/>
      <c r="L219" s="155"/>
      <c r="M219" s="156"/>
      <c r="N219" s="79"/>
      <c r="O219" s="80"/>
      <c r="P219" s="57"/>
      <c r="Q219" s="143"/>
    </row>
    <row r="220" spans="1:17" ht="12.75" customHeight="1">
      <c r="A220" s="70"/>
      <c r="B220" s="76">
        <v>8</v>
      </c>
      <c r="C220" s="71" t="s">
        <v>2089</v>
      </c>
      <c r="D220" s="151" t="s">
        <v>2090</v>
      </c>
      <c r="E220" s="152" t="s">
        <v>2091</v>
      </c>
      <c r="F220" s="152" t="s">
        <v>2092</v>
      </c>
      <c r="G220" s="152" t="s">
        <v>3617</v>
      </c>
      <c r="H220" s="152" t="s">
        <v>3618</v>
      </c>
      <c r="I220" s="152" t="s">
        <v>3619</v>
      </c>
      <c r="J220" s="152"/>
      <c r="K220" s="152"/>
      <c r="L220" s="152"/>
      <c r="M220" s="153"/>
      <c r="N220" s="77" t="s">
        <v>908</v>
      </c>
      <c r="O220" s="78"/>
      <c r="P220" s="57"/>
      <c r="Q220" s="143"/>
    </row>
    <row r="221" spans="1:17" ht="12.75" customHeight="1">
      <c r="A221" s="67" t="s">
        <v>1571</v>
      </c>
      <c r="B221" s="72"/>
      <c r="C221" s="73" t="s">
        <v>1573</v>
      </c>
      <c r="D221" s="154" t="s">
        <v>2847</v>
      </c>
      <c r="E221" s="155" t="s">
        <v>2874</v>
      </c>
      <c r="F221" s="155" t="s">
        <v>2847</v>
      </c>
      <c r="G221" s="155" t="s">
        <v>3665</v>
      </c>
      <c r="H221" s="155" t="s">
        <v>2095</v>
      </c>
      <c r="I221" s="155" t="s">
        <v>3636</v>
      </c>
      <c r="J221" s="155"/>
      <c r="K221" s="155"/>
      <c r="L221" s="155"/>
      <c r="M221" s="156"/>
      <c r="N221" s="79"/>
      <c r="O221" s="80"/>
      <c r="P221" s="57"/>
      <c r="Q221" s="143"/>
    </row>
    <row r="222" spans="1:17" ht="12.75" customHeight="1">
      <c r="A222" s="70"/>
      <c r="B222" s="76">
        <v>202</v>
      </c>
      <c r="C222" s="71" t="s">
        <v>2835</v>
      </c>
      <c r="D222" s="151" t="s">
        <v>2955</v>
      </c>
      <c r="E222" s="152" t="s">
        <v>2956</v>
      </c>
      <c r="F222" s="152" t="s">
        <v>2957</v>
      </c>
      <c r="G222" s="152" t="s">
        <v>3680</v>
      </c>
      <c r="H222" s="152" t="s">
        <v>3681</v>
      </c>
      <c r="I222" s="152" t="s">
        <v>3682</v>
      </c>
      <c r="J222" s="152"/>
      <c r="K222" s="152"/>
      <c r="L222" s="152"/>
      <c r="M222" s="153"/>
      <c r="N222" s="77" t="s">
        <v>908</v>
      </c>
      <c r="O222" s="78"/>
      <c r="P222" s="57"/>
      <c r="Q222" s="143"/>
    </row>
    <row r="223" spans="1:17" ht="12.75" customHeight="1">
      <c r="A223" s="67" t="s">
        <v>1653</v>
      </c>
      <c r="B223" s="72"/>
      <c r="C223" s="73" t="s">
        <v>1601</v>
      </c>
      <c r="D223" s="154" t="s">
        <v>968</v>
      </c>
      <c r="E223" s="155" t="s">
        <v>2948</v>
      </c>
      <c r="F223" s="155" t="s">
        <v>3045</v>
      </c>
      <c r="G223" s="155" t="s">
        <v>3045</v>
      </c>
      <c r="H223" s="155" t="s">
        <v>3860</v>
      </c>
      <c r="I223" s="155" t="s">
        <v>3186</v>
      </c>
      <c r="J223" s="155"/>
      <c r="K223" s="155"/>
      <c r="L223" s="155"/>
      <c r="M223" s="156"/>
      <c r="N223" s="79"/>
      <c r="O223" s="80"/>
      <c r="P223" s="57"/>
      <c r="Q223" s="143"/>
    </row>
    <row r="224" spans="1:17" ht="12.75" customHeight="1">
      <c r="A224" s="70"/>
      <c r="B224" s="76">
        <v>25</v>
      </c>
      <c r="C224" s="71" t="s">
        <v>2717</v>
      </c>
      <c r="D224" s="151" t="s">
        <v>2918</v>
      </c>
      <c r="E224" s="152" t="s">
        <v>2919</v>
      </c>
      <c r="F224" s="152" t="s">
        <v>2920</v>
      </c>
      <c r="G224" s="152" t="s">
        <v>3747</v>
      </c>
      <c r="H224" s="152" t="s">
        <v>2057</v>
      </c>
      <c r="I224" s="152" t="s">
        <v>3748</v>
      </c>
      <c r="J224" s="152"/>
      <c r="K224" s="152"/>
      <c r="L224" s="152"/>
      <c r="M224" s="153"/>
      <c r="N224" s="77" t="s">
        <v>905</v>
      </c>
      <c r="O224" s="78"/>
      <c r="P224" s="57"/>
      <c r="Q224" s="143"/>
    </row>
    <row r="225" spans="1:17" ht="12.75" customHeight="1">
      <c r="A225" s="67" t="s">
        <v>1571</v>
      </c>
      <c r="B225" s="72"/>
      <c r="C225" s="73" t="s">
        <v>1727</v>
      </c>
      <c r="D225" s="154" t="s">
        <v>3257</v>
      </c>
      <c r="E225" s="155" t="s">
        <v>3203</v>
      </c>
      <c r="F225" s="155" t="s">
        <v>3085</v>
      </c>
      <c r="G225" s="155" t="s">
        <v>363</v>
      </c>
      <c r="H225" s="155" t="s">
        <v>3653</v>
      </c>
      <c r="I225" s="155" t="s">
        <v>30</v>
      </c>
      <c r="J225" s="155"/>
      <c r="K225" s="155"/>
      <c r="L225" s="155"/>
      <c r="M225" s="156"/>
      <c r="N225" s="79"/>
      <c r="O225" s="80"/>
      <c r="P225" s="57"/>
      <c r="Q225" s="143"/>
    </row>
    <row r="226" spans="1:17" ht="12.75" customHeight="1">
      <c r="A226" s="70"/>
      <c r="B226" s="76">
        <v>101</v>
      </c>
      <c r="C226" s="71" t="s">
        <v>2790</v>
      </c>
      <c r="D226" s="151" t="s">
        <v>3069</v>
      </c>
      <c r="E226" s="152" t="s">
        <v>3330</v>
      </c>
      <c r="F226" s="152" t="s">
        <v>3331</v>
      </c>
      <c r="G226" s="152" t="s">
        <v>3841</v>
      </c>
      <c r="H226" s="152" t="s">
        <v>3842</v>
      </c>
      <c r="I226" s="152" t="s">
        <v>3843</v>
      </c>
      <c r="J226" s="152"/>
      <c r="K226" s="152"/>
      <c r="L226" s="152"/>
      <c r="M226" s="153"/>
      <c r="N226" s="77" t="s">
        <v>627</v>
      </c>
      <c r="O226" s="78"/>
      <c r="P226" s="57"/>
      <c r="Q226" s="143"/>
    </row>
    <row r="227" spans="1:17" ht="12.75" customHeight="1">
      <c r="A227" s="67" t="s">
        <v>1590</v>
      </c>
      <c r="B227" s="72"/>
      <c r="C227" s="73" t="s">
        <v>1286</v>
      </c>
      <c r="D227" s="154" t="s">
        <v>967</v>
      </c>
      <c r="E227" s="155" t="s">
        <v>3230</v>
      </c>
      <c r="F227" s="155" t="s">
        <v>3567</v>
      </c>
      <c r="G227" s="155" t="s">
        <v>28</v>
      </c>
      <c r="H227" s="155" t="s">
        <v>3260</v>
      </c>
      <c r="I227" s="155" t="s">
        <v>5</v>
      </c>
      <c r="J227" s="155"/>
      <c r="K227" s="155"/>
      <c r="L227" s="155"/>
      <c r="M227" s="156"/>
      <c r="N227" s="79"/>
      <c r="O227" s="80"/>
      <c r="P227" s="57"/>
      <c r="Q227" s="143"/>
    </row>
    <row r="228" spans="1:17" ht="12.75" customHeight="1">
      <c r="A228" s="70"/>
      <c r="B228" s="76">
        <v>80</v>
      </c>
      <c r="C228" s="71" t="s">
        <v>2769</v>
      </c>
      <c r="D228" s="151" t="s">
        <v>3293</v>
      </c>
      <c r="E228" s="152" t="s">
        <v>2700</v>
      </c>
      <c r="F228" s="152" t="s">
        <v>3294</v>
      </c>
      <c r="G228" s="152" t="s">
        <v>74</v>
      </c>
      <c r="H228" s="152" t="s">
        <v>75</v>
      </c>
      <c r="I228" s="152" t="s">
        <v>76</v>
      </c>
      <c r="J228" s="152"/>
      <c r="K228" s="152"/>
      <c r="L228" s="152"/>
      <c r="M228" s="153"/>
      <c r="N228" s="77" t="s">
        <v>159</v>
      </c>
      <c r="O228" s="78"/>
      <c r="P228" s="57"/>
      <c r="Q228" s="143"/>
    </row>
    <row r="229" spans="1:17" ht="12.75" customHeight="1">
      <c r="A229" s="67" t="s">
        <v>1559</v>
      </c>
      <c r="B229" s="72"/>
      <c r="C229" s="73" t="s">
        <v>1727</v>
      </c>
      <c r="D229" s="154" t="s">
        <v>3356</v>
      </c>
      <c r="E229" s="155" t="s">
        <v>985</v>
      </c>
      <c r="F229" s="155" t="s">
        <v>3181</v>
      </c>
      <c r="G229" s="155" t="s">
        <v>3279</v>
      </c>
      <c r="H229" s="155" t="s">
        <v>364</v>
      </c>
      <c r="I229" s="155" t="s">
        <v>3826</v>
      </c>
      <c r="J229" s="155"/>
      <c r="K229" s="155"/>
      <c r="L229" s="155"/>
      <c r="M229" s="156"/>
      <c r="N229" s="79"/>
      <c r="O229" s="80"/>
      <c r="P229" s="57"/>
      <c r="Q229" s="143"/>
    </row>
    <row r="230" spans="1:17" ht="12.75" customHeight="1">
      <c r="A230" s="70"/>
      <c r="B230" s="76">
        <v>117</v>
      </c>
      <c r="C230" s="71" t="s">
        <v>2806</v>
      </c>
      <c r="D230" s="151" t="s">
        <v>3476</v>
      </c>
      <c r="E230" s="152" t="s">
        <v>3477</v>
      </c>
      <c r="F230" s="152" t="s">
        <v>3478</v>
      </c>
      <c r="G230" s="152" t="s">
        <v>12</v>
      </c>
      <c r="H230" s="152" t="s">
        <v>2989</v>
      </c>
      <c r="I230" s="152" t="s">
        <v>13</v>
      </c>
      <c r="J230" s="152"/>
      <c r="K230" s="152"/>
      <c r="L230" s="152"/>
      <c r="M230" s="153"/>
      <c r="N230" s="77" t="s">
        <v>902</v>
      </c>
      <c r="O230" s="78"/>
      <c r="P230" s="57"/>
      <c r="Q230" s="143"/>
    </row>
    <row r="231" spans="1:17" ht="12.75" customHeight="1">
      <c r="A231" s="67" t="s">
        <v>1579</v>
      </c>
      <c r="B231" s="72"/>
      <c r="C231" s="73" t="s">
        <v>1704</v>
      </c>
      <c r="D231" s="154" t="s">
        <v>3447</v>
      </c>
      <c r="E231" s="155" t="s">
        <v>3086</v>
      </c>
      <c r="F231" s="155" t="s">
        <v>730</v>
      </c>
      <c r="G231" s="155" t="s">
        <v>774</v>
      </c>
      <c r="H231" s="155" t="s">
        <v>319</v>
      </c>
      <c r="I231" s="155" t="s">
        <v>63</v>
      </c>
      <c r="J231" s="155"/>
      <c r="K231" s="155"/>
      <c r="L231" s="155"/>
      <c r="M231" s="156"/>
      <c r="N231" s="79"/>
      <c r="O231" s="80"/>
      <c r="P231" s="57"/>
      <c r="Q231" s="143"/>
    </row>
    <row r="232" spans="1:17" ht="12.75" customHeight="1">
      <c r="A232" s="70"/>
      <c r="B232" s="76">
        <v>98</v>
      </c>
      <c r="C232" s="71" t="s">
        <v>2787</v>
      </c>
      <c r="D232" s="151" t="s">
        <v>3368</v>
      </c>
      <c r="E232" s="152" t="s">
        <v>3369</v>
      </c>
      <c r="F232" s="152" t="s">
        <v>3126</v>
      </c>
      <c r="G232" s="152" t="s">
        <v>72</v>
      </c>
      <c r="H232" s="152" t="s">
        <v>2046</v>
      </c>
      <c r="I232" s="152" t="s">
        <v>73</v>
      </c>
      <c r="J232" s="152"/>
      <c r="K232" s="152"/>
      <c r="L232" s="152"/>
      <c r="M232" s="153"/>
      <c r="N232" s="77" t="s">
        <v>908</v>
      </c>
      <c r="O232" s="78"/>
      <c r="P232" s="57"/>
      <c r="Q232" s="143"/>
    </row>
    <row r="233" spans="1:17" ht="12.75" customHeight="1">
      <c r="A233" s="67" t="s">
        <v>1625</v>
      </c>
      <c r="B233" s="72"/>
      <c r="C233" s="73" t="s">
        <v>1598</v>
      </c>
      <c r="D233" s="154" t="s">
        <v>986</v>
      </c>
      <c r="E233" s="155" t="s">
        <v>3505</v>
      </c>
      <c r="F233" s="155" t="s">
        <v>3371</v>
      </c>
      <c r="G233" s="155" t="s">
        <v>322</v>
      </c>
      <c r="H233" s="155" t="s">
        <v>323</v>
      </c>
      <c r="I233" s="155" t="s">
        <v>148</v>
      </c>
      <c r="J233" s="155"/>
      <c r="K233" s="155"/>
      <c r="L233" s="155"/>
      <c r="M233" s="156"/>
      <c r="N233" s="79"/>
      <c r="O233" s="80"/>
      <c r="P233" s="57"/>
      <c r="Q233" s="143"/>
    </row>
    <row r="234" spans="1:17" ht="12.75" customHeight="1">
      <c r="A234" s="70"/>
      <c r="B234" s="76">
        <v>144</v>
      </c>
      <c r="C234" s="71" t="s">
        <v>2831</v>
      </c>
      <c r="D234" s="151" t="s">
        <v>865</v>
      </c>
      <c r="E234" s="152" t="s">
        <v>866</v>
      </c>
      <c r="F234" s="152" t="s">
        <v>867</v>
      </c>
      <c r="G234" s="152" t="s">
        <v>258</v>
      </c>
      <c r="H234" s="152" t="s">
        <v>259</v>
      </c>
      <c r="I234" s="152" t="s">
        <v>260</v>
      </c>
      <c r="J234" s="152"/>
      <c r="K234" s="152"/>
      <c r="L234" s="152"/>
      <c r="M234" s="153"/>
      <c r="N234" s="77" t="s">
        <v>261</v>
      </c>
      <c r="O234" s="78"/>
      <c r="P234" s="57"/>
      <c r="Q234" s="143"/>
    </row>
    <row r="235" spans="1:17" ht="12.75" customHeight="1">
      <c r="A235" s="67" t="s">
        <v>1647</v>
      </c>
      <c r="B235" s="72"/>
      <c r="C235" s="73" t="s">
        <v>1709</v>
      </c>
      <c r="D235" s="154" t="s">
        <v>1042</v>
      </c>
      <c r="E235" s="155" t="s">
        <v>1043</v>
      </c>
      <c r="F235" s="155" t="s">
        <v>850</v>
      </c>
      <c r="G235" s="155" t="s">
        <v>365</v>
      </c>
      <c r="H235" s="155" t="s">
        <v>366</v>
      </c>
      <c r="I235" s="155" t="s">
        <v>262</v>
      </c>
      <c r="J235" s="155"/>
      <c r="K235" s="155"/>
      <c r="L235" s="155"/>
      <c r="M235" s="156"/>
      <c r="N235" s="79"/>
      <c r="O235" s="80"/>
      <c r="P235" s="57"/>
      <c r="Q235" s="143"/>
    </row>
    <row r="236" spans="1:17" ht="12.75" customHeight="1">
      <c r="A236" s="70"/>
      <c r="B236" s="76">
        <v>21</v>
      </c>
      <c r="C236" s="71" t="s">
        <v>2714</v>
      </c>
      <c r="D236" s="151" t="s">
        <v>799</v>
      </c>
      <c r="E236" s="152" t="s">
        <v>1063</v>
      </c>
      <c r="F236" s="152" t="s">
        <v>1059</v>
      </c>
      <c r="G236" s="152" t="s">
        <v>3450</v>
      </c>
      <c r="H236" s="152" t="s">
        <v>2064</v>
      </c>
      <c r="I236" s="152" t="s">
        <v>3780</v>
      </c>
      <c r="J236" s="152"/>
      <c r="K236" s="152"/>
      <c r="L236" s="152"/>
      <c r="M236" s="153"/>
      <c r="N236" s="77" t="s">
        <v>908</v>
      </c>
      <c r="O236" s="78"/>
      <c r="P236" s="57"/>
      <c r="Q236" s="143"/>
    </row>
    <row r="237" spans="1:17" ht="12.75" customHeight="1">
      <c r="A237" s="67" t="s">
        <v>1590</v>
      </c>
      <c r="B237" s="72"/>
      <c r="C237" s="73" t="s">
        <v>1598</v>
      </c>
      <c r="D237" s="154" t="s">
        <v>890</v>
      </c>
      <c r="E237" s="155" t="s">
        <v>1212</v>
      </c>
      <c r="F237" s="155" t="s">
        <v>1211</v>
      </c>
      <c r="G237" s="155" t="s">
        <v>2910</v>
      </c>
      <c r="H237" s="155" t="s">
        <v>3755</v>
      </c>
      <c r="I237" s="155" t="s">
        <v>2934</v>
      </c>
      <c r="J237" s="155"/>
      <c r="K237" s="155"/>
      <c r="L237" s="155"/>
      <c r="M237" s="156"/>
      <c r="N237" s="79"/>
      <c r="O237" s="80"/>
      <c r="P237" s="57"/>
      <c r="Q237" s="143"/>
    </row>
    <row r="238" spans="1:17" ht="12.75" customHeight="1">
      <c r="A238" s="70"/>
      <c r="B238" s="76">
        <v>16</v>
      </c>
      <c r="C238" s="71" t="s">
        <v>2709</v>
      </c>
      <c r="D238" s="151" t="s">
        <v>2912</v>
      </c>
      <c r="E238" s="152" t="s">
        <v>2913</v>
      </c>
      <c r="F238" s="152" t="s">
        <v>2914</v>
      </c>
      <c r="G238" s="152" t="s">
        <v>367</v>
      </c>
      <c r="H238" s="152" t="s">
        <v>3642</v>
      </c>
      <c r="I238" s="152"/>
      <c r="J238" s="152"/>
      <c r="K238" s="152"/>
      <c r="L238" s="152"/>
      <c r="M238" s="153"/>
      <c r="N238" s="77" t="s">
        <v>902</v>
      </c>
      <c r="O238" s="78"/>
      <c r="P238" s="57"/>
      <c r="Q238" s="143"/>
    </row>
    <row r="239" spans="1:17" ht="12.75" customHeight="1">
      <c r="A239" s="67" t="s">
        <v>1590</v>
      </c>
      <c r="B239" s="72"/>
      <c r="C239" s="73" t="s">
        <v>1595</v>
      </c>
      <c r="D239" s="154" t="s">
        <v>3186</v>
      </c>
      <c r="E239" s="155" t="s">
        <v>3427</v>
      </c>
      <c r="F239" s="155" t="s">
        <v>2992</v>
      </c>
      <c r="G239" s="155" t="s">
        <v>2115</v>
      </c>
      <c r="H239" s="155" t="s">
        <v>368</v>
      </c>
      <c r="I239" s="155"/>
      <c r="J239" s="155"/>
      <c r="K239" s="155"/>
      <c r="L239" s="155"/>
      <c r="M239" s="156"/>
      <c r="N239" s="79"/>
      <c r="O239" s="80"/>
      <c r="P239" s="57"/>
      <c r="Q239" s="143"/>
    </row>
    <row r="240" spans="1:17" ht="12.75" customHeight="1">
      <c r="A240" s="70"/>
      <c r="B240" s="76">
        <v>205</v>
      </c>
      <c r="C240" s="71" t="s">
        <v>2838</v>
      </c>
      <c r="D240" s="151" t="s">
        <v>3004</v>
      </c>
      <c r="E240" s="152" t="s">
        <v>3005</v>
      </c>
      <c r="F240" s="152" t="s">
        <v>3006</v>
      </c>
      <c r="G240" s="152" t="s">
        <v>264</v>
      </c>
      <c r="H240" s="152" t="s">
        <v>265</v>
      </c>
      <c r="I240" s="152"/>
      <c r="J240" s="152"/>
      <c r="K240" s="152"/>
      <c r="L240" s="152"/>
      <c r="M240" s="153"/>
      <c r="N240" s="77" t="s">
        <v>902</v>
      </c>
      <c r="O240" s="78"/>
      <c r="P240" s="57"/>
      <c r="Q240" s="143"/>
    </row>
    <row r="241" spans="1:17" ht="12.75" customHeight="1">
      <c r="A241" s="67" t="s">
        <v>1653</v>
      </c>
      <c r="B241" s="72"/>
      <c r="C241" s="73" t="s">
        <v>1692</v>
      </c>
      <c r="D241" s="154" t="s">
        <v>3220</v>
      </c>
      <c r="E241" s="155" t="s">
        <v>3015</v>
      </c>
      <c r="F241" s="155" t="s">
        <v>2896</v>
      </c>
      <c r="G241" s="155" t="s">
        <v>892</v>
      </c>
      <c r="H241" s="155" t="s">
        <v>24</v>
      </c>
      <c r="I241" s="155"/>
      <c r="J241" s="155"/>
      <c r="K241" s="155"/>
      <c r="L241" s="155"/>
      <c r="M241" s="156"/>
      <c r="N241" s="79"/>
      <c r="O241" s="80"/>
      <c r="P241" s="57"/>
      <c r="Q241" s="143"/>
    </row>
    <row r="242" spans="1:17" ht="12.75" customHeight="1">
      <c r="A242" s="70"/>
      <c r="B242" s="76">
        <v>89</v>
      </c>
      <c r="C242" s="71" t="s">
        <v>2778</v>
      </c>
      <c r="D242" s="151" t="s">
        <v>3261</v>
      </c>
      <c r="E242" s="152" t="s">
        <v>3262</v>
      </c>
      <c r="F242" s="152" t="s">
        <v>3263</v>
      </c>
      <c r="G242" s="152" t="s">
        <v>266</v>
      </c>
      <c r="H242" s="152" t="s">
        <v>267</v>
      </c>
      <c r="I242" s="152"/>
      <c r="J242" s="152"/>
      <c r="K242" s="152"/>
      <c r="L242" s="152"/>
      <c r="M242" s="153"/>
      <c r="N242" s="77" t="s">
        <v>905</v>
      </c>
      <c r="O242" s="78"/>
      <c r="P242" s="57"/>
      <c r="Q242" s="143"/>
    </row>
    <row r="243" spans="1:17" ht="12.75" customHeight="1">
      <c r="A243" s="67" t="s">
        <v>1625</v>
      </c>
      <c r="B243" s="72"/>
      <c r="C243" s="73" t="s">
        <v>1704</v>
      </c>
      <c r="D243" s="154" t="s">
        <v>973</v>
      </c>
      <c r="E243" s="155" t="s">
        <v>3292</v>
      </c>
      <c r="F243" s="155" t="s">
        <v>3576</v>
      </c>
      <c r="G243" s="155" t="s">
        <v>369</v>
      </c>
      <c r="H243" s="155" t="s">
        <v>38</v>
      </c>
      <c r="I243" s="155"/>
      <c r="J243" s="155"/>
      <c r="K243" s="155"/>
      <c r="L243" s="155"/>
      <c r="M243" s="156"/>
      <c r="N243" s="79"/>
      <c r="O243" s="80"/>
      <c r="P243" s="57"/>
      <c r="Q243" s="143"/>
    </row>
    <row r="244" spans="1:17" ht="12.75" customHeight="1">
      <c r="A244" s="70"/>
      <c r="B244" s="76">
        <v>50</v>
      </c>
      <c r="C244" s="71" t="s">
        <v>2742</v>
      </c>
      <c r="D244" s="151" t="s">
        <v>3218</v>
      </c>
      <c r="E244" s="152" t="s">
        <v>3409</v>
      </c>
      <c r="F244" s="152" t="s">
        <v>3300</v>
      </c>
      <c r="G244" s="152" t="s">
        <v>268</v>
      </c>
      <c r="H244" s="152" t="s">
        <v>236</v>
      </c>
      <c r="I244" s="152"/>
      <c r="J244" s="152"/>
      <c r="K244" s="152"/>
      <c r="L244" s="152"/>
      <c r="M244" s="153"/>
      <c r="N244" s="77" t="s">
        <v>269</v>
      </c>
      <c r="O244" s="78"/>
      <c r="P244" s="57"/>
      <c r="Q244" s="143"/>
    </row>
    <row r="245" spans="1:17" ht="12.75" customHeight="1">
      <c r="A245" s="67" t="s">
        <v>1583</v>
      </c>
      <c r="B245" s="72"/>
      <c r="C245" s="73" t="s">
        <v>1770</v>
      </c>
      <c r="D245" s="154" t="s">
        <v>3420</v>
      </c>
      <c r="E245" s="155" t="s">
        <v>895</v>
      </c>
      <c r="F245" s="155" t="s">
        <v>3570</v>
      </c>
      <c r="G245" s="155" t="s">
        <v>370</v>
      </c>
      <c r="H245" s="155" t="s">
        <v>371</v>
      </c>
      <c r="I245" s="155"/>
      <c r="J245" s="155"/>
      <c r="K245" s="155"/>
      <c r="L245" s="155"/>
      <c r="M245" s="156"/>
      <c r="N245" s="79"/>
      <c r="O245" s="80"/>
      <c r="P245" s="57"/>
      <c r="Q245" s="143"/>
    </row>
    <row r="246" spans="1:17" ht="12.75" customHeight="1">
      <c r="A246" s="70"/>
      <c r="B246" s="76">
        <v>116</v>
      </c>
      <c r="C246" s="71" t="s">
        <v>2805</v>
      </c>
      <c r="D246" s="151" t="s">
        <v>3422</v>
      </c>
      <c r="E246" s="152" t="s">
        <v>3423</v>
      </c>
      <c r="F246" s="152" t="s">
        <v>3424</v>
      </c>
      <c r="G246" s="152" t="s">
        <v>55</v>
      </c>
      <c r="H246" s="152" t="s">
        <v>270</v>
      </c>
      <c r="I246" s="152"/>
      <c r="J246" s="152"/>
      <c r="K246" s="152"/>
      <c r="L246" s="152"/>
      <c r="M246" s="153"/>
      <c r="N246" s="77" t="s">
        <v>902</v>
      </c>
      <c r="O246" s="78"/>
      <c r="P246" s="57"/>
      <c r="Q246" s="143"/>
    </row>
    <row r="247" spans="1:17" ht="12.75" customHeight="1">
      <c r="A247" s="67" t="s">
        <v>1590</v>
      </c>
      <c r="B247" s="72"/>
      <c r="C247" s="73" t="s">
        <v>1315</v>
      </c>
      <c r="D247" s="154" t="s">
        <v>897</v>
      </c>
      <c r="E247" s="155" t="s">
        <v>3204</v>
      </c>
      <c r="F247" s="155" t="s">
        <v>3428</v>
      </c>
      <c r="G247" s="155" t="s">
        <v>141</v>
      </c>
      <c r="H247" s="155" t="s">
        <v>244</v>
      </c>
      <c r="I247" s="155"/>
      <c r="J247" s="155"/>
      <c r="K247" s="155"/>
      <c r="L247" s="155"/>
      <c r="M247" s="156"/>
      <c r="N247" s="79"/>
      <c r="O247" s="80"/>
      <c r="P247" s="57"/>
      <c r="Q247" s="143"/>
    </row>
    <row r="248" spans="1:17" ht="12.75" customHeight="1">
      <c r="A248" s="70"/>
      <c r="B248" s="76">
        <v>114</v>
      </c>
      <c r="C248" s="71" t="s">
        <v>2803</v>
      </c>
      <c r="D248" s="151" t="s">
        <v>3459</v>
      </c>
      <c r="E248" s="152" t="s">
        <v>2975</v>
      </c>
      <c r="F248" s="152" t="s">
        <v>3460</v>
      </c>
      <c r="G248" s="152" t="s">
        <v>272</v>
      </c>
      <c r="H248" s="152" t="s">
        <v>273</v>
      </c>
      <c r="I248" s="152"/>
      <c r="J248" s="152"/>
      <c r="K248" s="152"/>
      <c r="L248" s="152"/>
      <c r="M248" s="153"/>
      <c r="N248" s="77" t="s">
        <v>902</v>
      </c>
      <c r="O248" s="78"/>
      <c r="P248" s="57"/>
      <c r="Q248" s="143"/>
    </row>
    <row r="249" spans="1:17" ht="12.75" customHeight="1">
      <c r="A249" s="67" t="s">
        <v>1625</v>
      </c>
      <c r="B249" s="72"/>
      <c r="C249" s="73" t="s">
        <v>1416</v>
      </c>
      <c r="D249" s="154" t="s">
        <v>1009</v>
      </c>
      <c r="E249" s="155" t="s">
        <v>1010</v>
      </c>
      <c r="F249" s="155" t="s">
        <v>771</v>
      </c>
      <c r="G249" s="155" t="s">
        <v>3506</v>
      </c>
      <c r="H249" s="155" t="s">
        <v>984</v>
      </c>
      <c r="I249" s="155"/>
      <c r="J249" s="155"/>
      <c r="K249" s="155"/>
      <c r="L249" s="155"/>
      <c r="M249" s="156"/>
      <c r="N249" s="79"/>
      <c r="O249" s="80"/>
      <c r="P249" s="57"/>
      <c r="Q249" s="143"/>
    </row>
    <row r="250" spans="1:17" ht="12.75" customHeight="1">
      <c r="A250" s="70"/>
      <c r="B250" s="76">
        <v>120</v>
      </c>
      <c r="C250" s="71" t="s">
        <v>2808</v>
      </c>
      <c r="D250" s="151" t="s">
        <v>3532</v>
      </c>
      <c r="E250" s="152" t="s">
        <v>3533</v>
      </c>
      <c r="F250" s="152" t="s">
        <v>3534</v>
      </c>
      <c r="G250" s="152" t="s">
        <v>274</v>
      </c>
      <c r="H250" s="152" t="s">
        <v>275</v>
      </c>
      <c r="I250" s="152"/>
      <c r="J250" s="152"/>
      <c r="K250" s="152"/>
      <c r="L250" s="152"/>
      <c r="M250" s="153"/>
      <c r="N250" s="77" t="s">
        <v>276</v>
      </c>
      <c r="O250" s="78"/>
      <c r="P250" s="57"/>
      <c r="Q250" s="143"/>
    </row>
    <row r="251" spans="1:17" ht="12.75" customHeight="1">
      <c r="A251" s="67" t="s">
        <v>1625</v>
      </c>
      <c r="B251" s="72"/>
      <c r="C251" s="73" t="s">
        <v>1295</v>
      </c>
      <c r="D251" s="154" t="s">
        <v>1016</v>
      </c>
      <c r="E251" s="155" t="s">
        <v>1017</v>
      </c>
      <c r="F251" s="155" t="s">
        <v>3546</v>
      </c>
      <c r="G251" s="155" t="s">
        <v>372</v>
      </c>
      <c r="H251" s="155" t="s">
        <v>245</v>
      </c>
      <c r="I251" s="155"/>
      <c r="J251" s="155"/>
      <c r="K251" s="155"/>
      <c r="L251" s="155"/>
      <c r="M251" s="156"/>
      <c r="N251" s="79"/>
      <c r="O251" s="80"/>
      <c r="P251" s="57"/>
      <c r="Q251" s="143"/>
    </row>
    <row r="252" spans="1:17" ht="12.75" customHeight="1">
      <c r="A252" s="70"/>
      <c r="B252" s="76">
        <v>22</v>
      </c>
      <c r="C252" s="71" t="s">
        <v>2715</v>
      </c>
      <c r="D252" s="151" t="s">
        <v>2119</v>
      </c>
      <c r="E252" s="152" t="s">
        <v>2841</v>
      </c>
      <c r="F252" s="152" t="s">
        <v>2842</v>
      </c>
      <c r="G252" s="152" t="s">
        <v>3617</v>
      </c>
      <c r="H252" s="152"/>
      <c r="I252" s="152"/>
      <c r="J252" s="152"/>
      <c r="K252" s="152"/>
      <c r="L252" s="152"/>
      <c r="M252" s="153"/>
      <c r="N252" s="77" t="s">
        <v>159</v>
      </c>
      <c r="O252" s="78"/>
      <c r="P252" s="57"/>
      <c r="Q252" s="143"/>
    </row>
    <row r="253" spans="1:17" ht="12.75" customHeight="1">
      <c r="A253" s="67" t="s">
        <v>1579</v>
      </c>
      <c r="B253" s="72"/>
      <c r="C253" s="73" t="s">
        <v>1598</v>
      </c>
      <c r="D253" s="154" t="s">
        <v>2844</v>
      </c>
      <c r="E253" s="155" t="s">
        <v>2077</v>
      </c>
      <c r="F253" s="155" t="s">
        <v>2076</v>
      </c>
      <c r="G253" s="155" t="s">
        <v>2858</v>
      </c>
      <c r="H253" s="155"/>
      <c r="I253" s="155"/>
      <c r="J253" s="155"/>
      <c r="K253" s="155"/>
      <c r="L253" s="155"/>
      <c r="M253" s="156"/>
      <c r="N253" s="79"/>
      <c r="O253" s="80"/>
      <c r="P253" s="57"/>
      <c r="Q253" s="143"/>
    </row>
    <row r="254" spans="1:17" ht="12.75" customHeight="1">
      <c r="A254" s="70"/>
      <c r="B254" s="76">
        <v>208</v>
      </c>
      <c r="C254" s="71" t="s">
        <v>2780</v>
      </c>
      <c r="D254" s="151" t="s">
        <v>2945</v>
      </c>
      <c r="E254" s="152" t="s">
        <v>2946</v>
      </c>
      <c r="F254" s="152" t="s">
        <v>2881</v>
      </c>
      <c r="G254" s="152" t="s">
        <v>3533</v>
      </c>
      <c r="H254" s="152"/>
      <c r="I254" s="152"/>
      <c r="J254" s="152"/>
      <c r="K254" s="152"/>
      <c r="L254" s="152"/>
      <c r="M254" s="153"/>
      <c r="N254" s="77" t="s">
        <v>3626</v>
      </c>
      <c r="O254" s="78"/>
      <c r="P254" s="57"/>
      <c r="Q254" s="143"/>
    </row>
    <row r="255" spans="1:17" ht="12.75" customHeight="1">
      <c r="A255" s="67" t="s">
        <v>1653</v>
      </c>
      <c r="B255" s="72"/>
      <c r="C255" s="73" t="s">
        <v>1586</v>
      </c>
      <c r="D255" s="154" t="s">
        <v>889</v>
      </c>
      <c r="E255" s="155" t="s">
        <v>2883</v>
      </c>
      <c r="F255" s="155" t="s">
        <v>3067</v>
      </c>
      <c r="G255" s="155" t="s">
        <v>3065</v>
      </c>
      <c r="H255" s="155"/>
      <c r="I255" s="155"/>
      <c r="J255" s="155"/>
      <c r="K255" s="155"/>
      <c r="L255" s="155"/>
      <c r="M255" s="156"/>
      <c r="N255" s="79"/>
      <c r="O255" s="80"/>
      <c r="P255" s="57"/>
      <c r="Q255" s="143"/>
    </row>
    <row r="256" spans="1:17" ht="12.75" customHeight="1">
      <c r="A256" s="70"/>
      <c r="B256" s="76">
        <v>73</v>
      </c>
      <c r="C256" s="71" t="s">
        <v>2763</v>
      </c>
      <c r="D256" s="151" t="s">
        <v>3188</v>
      </c>
      <c r="E256" s="152" t="s">
        <v>3189</v>
      </c>
      <c r="F256" s="152" t="s">
        <v>3190</v>
      </c>
      <c r="G256" s="152" t="s">
        <v>278</v>
      </c>
      <c r="H256" s="152"/>
      <c r="I256" s="152"/>
      <c r="J256" s="152"/>
      <c r="K256" s="152"/>
      <c r="L256" s="152"/>
      <c r="M256" s="153"/>
      <c r="N256" s="77" t="s">
        <v>279</v>
      </c>
      <c r="O256" s="78"/>
      <c r="P256" s="57"/>
      <c r="Q256" s="143"/>
    </row>
    <row r="257" spans="1:17" ht="12.75" customHeight="1">
      <c r="A257" s="67" t="s">
        <v>1590</v>
      </c>
      <c r="B257" s="72"/>
      <c r="C257" s="73" t="s">
        <v>1307</v>
      </c>
      <c r="D257" s="154" t="s">
        <v>969</v>
      </c>
      <c r="E257" s="155" t="s">
        <v>2116</v>
      </c>
      <c r="F257" s="155" t="s">
        <v>3555</v>
      </c>
      <c r="G257" s="155" t="s">
        <v>3326</v>
      </c>
      <c r="H257" s="155"/>
      <c r="I257" s="155"/>
      <c r="J257" s="155"/>
      <c r="K257" s="155"/>
      <c r="L257" s="155"/>
      <c r="M257" s="156"/>
      <c r="N257" s="79"/>
      <c r="O257" s="80"/>
      <c r="P257" s="57"/>
      <c r="Q257" s="143"/>
    </row>
    <row r="258" spans="1:17" ht="12.75" customHeight="1">
      <c r="A258" s="70"/>
      <c r="B258" s="76">
        <v>39</v>
      </c>
      <c r="C258" s="71" t="s">
        <v>2731</v>
      </c>
      <c r="D258" s="151" t="s">
        <v>3030</v>
      </c>
      <c r="E258" s="152" t="s">
        <v>3031</v>
      </c>
      <c r="F258" s="152" t="s">
        <v>3032</v>
      </c>
      <c r="G258" s="152" t="s">
        <v>3773</v>
      </c>
      <c r="H258" s="152"/>
      <c r="I258" s="152"/>
      <c r="J258" s="152"/>
      <c r="K258" s="152"/>
      <c r="L258" s="152"/>
      <c r="M258" s="153"/>
      <c r="N258" s="77" t="s">
        <v>280</v>
      </c>
      <c r="O258" s="78"/>
      <c r="P258" s="57"/>
      <c r="Q258" s="143"/>
    </row>
    <row r="259" spans="1:17" ht="12.75" customHeight="1">
      <c r="A259" s="67" t="s">
        <v>1869</v>
      </c>
      <c r="B259" s="72"/>
      <c r="C259" s="73" t="s">
        <v>1870</v>
      </c>
      <c r="D259" s="154" t="s">
        <v>3256</v>
      </c>
      <c r="E259" s="155" t="s">
        <v>3355</v>
      </c>
      <c r="F259" s="155" t="s">
        <v>3324</v>
      </c>
      <c r="G259" s="155" t="s">
        <v>373</v>
      </c>
      <c r="H259" s="155"/>
      <c r="I259" s="155"/>
      <c r="J259" s="155"/>
      <c r="K259" s="155"/>
      <c r="L259" s="155"/>
      <c r="M259" s="156"/>
      <c r="N259" s="79"/>
      <c r="O259" s="80"/>
      <c r="P259" s="57"/>
      <c r="Q259" s="143"/>
    </row>
    <row r="260" spans="1:17" ht="12.75" customHeight="1">
      <c r="A260" s="70"/>
      <c r="B260" s="76">
        <v>118</v>
      </c>
      <c r="C260" s="71" t="s">
        <v>2807</v>
      </c>
      <c r="D260" s="151" t="s">
        <v>3491</v>
      </c>
      <c r="E260" s="152" t="s">
        <v>3492</v>
      </c>
      <c r="F260" s="152" t="s">
        <v>3493</v>
      </c>
      <c r="G260" s="152" t="s">
        <v>3850</v>
      </c>
      <c r="H260" s="152"/>
      <c r="I260" s="152"/>
      <c r="J260" s="152"/>
      <c r="K260" s="152"/>
      <c r="L260" s="152"/>
      <c r="M260" s="153"/>
      <c r="N260" s="77" t="s">
        <v>281</v>
      </c>
      <c r="O260" s="78"/>
      <c r="P260" s="57"/>
      <c r="Q260" s="143"/>
    </row>
    <row r="261" spans="1:17" ht="12.75" customHeight="1">
      <c r="A261" s="67" t="s">
        <v>1579</v>
      </c>
      <c r="B261" s="72"/>
      <c r="C261" s="73" t="s">
        <v>1793</v>
      </c>
      <c r="D261" s="154" t="s">
        <v>3488</v>
      </c>
      <c r="E261" s="155" t="s">
        <v>992</v>
      </c>
      <c r="F261" s="155" t="s">
        <v>759</v>
      </c>
      <c r="G261" s="155" t="s">
        <v>256</v>
      </c>
      <c r="H261" s="155"/>
      <c r="I261" s="155"/>
      <c r="J261" s="155"/>
      <c r="K261" s="155"/>
      <c r="L261" s="155"/>
      <c r="M261" s="156"/>
      <c r="N261" s="79"/>
      <c r="O261" s="80"/>
      <c r="P261" s="57"/>
      <c r="Q261" s="143"/>
    </row>
    <row r="262" spans="1:17" ht="12.75" customHeight="1">
      <c r="A262" s="70"/>
      <c r="B262" s="76">
        <v>93</v>
      </c>
      <c r="C262" s="71" t="s">
        <v>2782</v>
      </c>
      <c r="D262" s="151" t="s">
        <v>3389</v>
      </c>
      <c r="E262" s="152" t="s">
        <v>3390</v>
      </c>
      <c r="F262" s="152" t="s">
        <v>2931</v>
      </c>
      <c r="G262" s="152" t="s">
        <v>3781</v>
      </c>
      <c r="H262" s="152"/>
      <c r="I262" s="152"/>
      <c r="J262" s="152"/>
      <c r="K262" s="152"/>
      <c r="L262" s="152"/>
      <c r="M262" s="153"/>
      <c r="N262" s="77" t="s">
        <v>905</v>
      </c>
      <c r="O262" s="78"/>
      <c r="P262" s="57"/>
      <c r="Q262" s="143"/>
    </row>
    <row r="263" spans="1:17" ht="12.75" customHeight="1">
      <c r="A263" s="67" t="s">
        <v>1590</v>
      </c>
      <c r="B263" s="72"/>
      <c r="C263" s="73" t="s">
        <v>1595</v>
      </c>
      <c r="D263" s="154" t="s">
        <v>997</v>
      </c>
      <c r="E263" s="155" t="s">
        <v>998</v>
      </c>
      <c r="F263" s="155" t="s">
        <v>3380</v>
      </c>
      <c r="G263" s="155" t="s">
        <v>3554</v>
      </c>
      <c r="H263" s="155"/>
      <c r="I263" s="155"/>
      <c r="J263" s="155"/>
      <c r="K263" s="155"/>
      <c r="L263" s="155"/>
      <c r="M263" s="156"/>
      <c r="N263" s="79"/>
      <c r="O263" s="80"/>
      <c r="P263" s="57"/>
      <c r="Q263" s="143"/>
    </row>
    <row r="264" spans="1:17" ht="12.75" customHeight="1">
      <c r="A264" s="70"/>
      <c r="B264" s="76">
        <v>31</v>
      </c>
      <c r="C264" s="71" t="s">
        <v>2723</v>
      </c>
      <c r="D264" s="151" t="s">
        <v>2975</v>
      </c>
      <c r="E264" s="152" t="s">
        <v>3052</v>
      </c>
      <c r="F264" s="152" t="s">
        <v>3032</v>
      </c>
      <c r="G264" s="152" t="s">
        <v>3864</v>
      </c>
      <c r="H264" s="152"/>
      <c r="I264" s="152"/>
      <c r="J264" s="152"/>
      <c r="K264" s="152"/>
      <c r="L264" s="152"/>
      <c r="M264" s="153"/>
      <c r="N264" s="77" t="s">
        <v>282</v>
      </c>
      <c r="O264" s="78"/>
      <c r="P264" s="57"/>
      <c r="Q264" s="143"/>
    </row>
    <row r="265" spans="1:17" ht="12.75" customHeight="1">
      <c r="A265" s="67" t="s">
        <v>1579</v>
      </c>
      <c r="B265" s="72"/>
      <c r="C265" s="73" t="s">
        <v>1582</v>
      </c>
      <c r="D265" s="154" t="s">
        <v>3087</v>
      </c>
      <c r="E265" s="155" t="s">
        <v>1015</v>
      </c>
      <c r="F265" s="155" t="s">
        <v>3393</v>
      </c>
      <c r="G265" s="155" t="s">
        <v>3823</v>
      </c>
      <c r="H265" s="155"/>
      <c r="I265" s="155"/>
      <c r="J265" s="155"/>
      <c r="K265" s="155"/>
      <c r="L265" s="155"/>
      <c r="M265" s="156"/>
      <c r="N265" s="79"/>
      <c r="O265" s="80"/>
      <c r="P265" s="57"/>
      <c r="Q265" s="143"/>
    </row>
    <row r="266" spans="1:17" ht="12.75" customHeight="1">
      <c r="A266" s="70"/>
      <c r="B266" s="76">
        <v>203</v>
      </c>
      <c r="C266" s="71" t="s">
        <v>2836</v>
      </c>
      <c r="D266" s="151" t="s">
        <v>2988</v>
      </c>
      <c r="E266" s="152" t="s">
        <v>2989</v>
      </c>
      <c r="F266" s="152" t="s">
        <v>2990</v>
      </c>
      <c r="G266" s="152"/>
      <c r="H266" s="152"/>
      <c r="I266" s="152"/>
      <c r="J266" s="152"/>
      <c r="K266" s="152"/>
      <c r="L266" s="152"/>
      <c r="M266" s="153"/>
      <c r="N266" s="77" t="s">
        <v>902</v>
      </c>
      <c r="O266" s="78"/>
      <c r="P266" s="57"/>
      <c r="Q266" s="143"/>
    </row>
    <row r="267" spans="1:17" ht="12.75" customHeight="1">
      <c r="A267" s="67" t="s">
        <v>1653</v>
      </c>
      <c r="B267" s="72"/>
      <c r="C267" s="73" t="s">
        <v>1601</v>
      </c>
      <c r="D267" s="154" t="s">
        <v>2953</v>
      </c>
      <c r="E267" s="155" t="s">
        <v>2949</v>
      </c>
      <c r="F267" s="155" t="s">
        <v>3112</v>
      </c>
      <c r="G267" s="155"/>
      <c r="H267" s="155"/>
      <c r="I267" s="155"/>
      <c r="J267" s="155"/>
      <c r="K267" s="155"/>
      <c r="L267" s="155"/>
      <c r="M267" s="156"/>
      <c r="N267" s="79"/>
      <c r="O267" s="80"/>
      <c r="P267" s="57"/>
      <c r="Q267" s="143"/>
    </row>
    <row r="268" spans="1:17" ht="12.75" customHeight="1">
      <c r="A268" s="70"/>
      <c r="B268" s="76">
        <v>79</v>
      </c>
      <c r="C268" s="71" t="s">
        <v>2768</v>
      </c>
      <c r="D268" s="151" t="s">
        <v>3251</v>
      </c>
      <c r="E268" s="152" t="s">
        <v>3252</v>
      </c>
      <c r="F268" s="152" t="s">
        <v>3253</v>
      </c>
      <c r="G268" s="152"/>
      <c r="H268" s="152"/>
      <c r="I268" s="152"/>
      <c r="J268" s="152"/>
      <c r="K268" s="152"/>
      <c r="L268" s="152"/>
      <c r="M268" s="153"/>
      <c r="N268" s="77" t="s">
        <v>905</v>
      </c>
      <c r="O268" s="78"/>
      <c r="P268" s="57"/>
      <c r="Q268" s="143"/>
    </row>
    <row r="269" spans="1:17" ht="12.75" customHeight="1">
      <c r="A269" s="67" t="s">
        <v>1590</v>
      </c>
      <c r="B269" s="72"/>
      <c r="C269" s="73" t="s">
        <v>1326</v>
      </c>
      <c r="D269" s="154" t="s">
        <v>3377</v>
      </c>
      <c r="E269" s="155" t="s">
        <v>2959</v>
      </c>
      <c r="F269" s="155" t="s">
        <v>3406</v>
      </c>
      <c r="G269" s="155"/>
      <c r="H269" s="155"/>
      <c r="I269" s="155"/>
      <c r="J269" s="155"/>
      <c r="K269" s="155"/>
      <c r="L269" s="155"/>
      <c r="M269" s="156"/>
      <c r="N269" s="79"/>
      <c r="O269" s="80"/>
      <c r="P269" s="57"/>
      <c r="Q269" s="143"/>
    </row>
    <row r="270" spans="1:17" ht="12.75" customHeight="1">
      <c r="A270" s="70"/>
      <c r="B270" s="76">
        <v>32</v>
      </c>
      <c r="C270" s="71" t="s">
        <v>2724</v>
      </c>
      <c r="D270" s="151" t="s">
        <v>3041</v>
      </c>
      <c r="E270" s="152" t="s">
        <v>3042</v>
      </c>
      <c r="F270" s="152" t="s">
        <v>3043</v>
      </c>
      <c r="G270" s="152"/>
      <c r="H270" s="152"/>
      <c r="I270" s="152"/>
      <c r="J270" s="152"/>
      <c r="K270" s="152"/>
      <c r="L270" s="152"/>
      <c r="M270" s="153"/>
      <c r="N270" s="77" t="s">
        <v>902</v>
      </c>
      <c r="O270" s="78"/>
      <c r="P270" s="57"/>
      <c r="Q270" s="143"/>
    </row>
    <row r="271" spans="1:17" ht="12.75" customHeight="1">
      <c r="A271" s="67" t="s">
        <v>1579</v>
      </c>
      <c r="B271" s="72"/>
      <c r="C271" s="73" t="s">
        <v>1582</v>
      </c>
      <c r="D271" s="154" t="s">
        <v>3051</v>
      </c>
      <c r="E271" s="155" t="s">
        <v>742</v>
      </c>
      <c r="F271" s="155" t="s">
        <v>3091</v>
      </c>
      <c r="G271" s="155"/>
      <c r="H271" s="155"/>
      <c r="I271" s="155"/>
      <c r="J271" s="155"/>
      <c r="K271" s="155"/>
      <c r="L271" s="155"/>
      <c r="M271" s="156"/>
      <c r="N271" s="79"/>
      <c r="O271" s="80"/>
      <c r="P271" s="57"/>
      <c r="Q271" s="143"/>
    </row>
    <row r="272" spans="1:17" ht="12.75" customHeight="1">
      <c r="A272" s="70"/>
      <c r="B272" s="76">
        <v>123</v>
      </c>
      <c r="C272" s="71" t="s">
        <v>2811</v>
      </c>
      <c r="D272" s="151" t="s">
        <v>3481</v>
      </c>
      <c r="E272" s="152" t="s">
        <v>3482</v>
      </c>
      <c r="F272" s="152" t="s">
        <v>3483</v>
      </c>
      <c r="G272" s="152"/>
      <c r="H272" s="152"/>
      <c r="I272" s="152"/>
      <c r="J272" s="152"/>
      <c r="K272" s="152"/>
      <c r="L272" s="152"/>
      <c r="M272" s="153"/>
      <c r="N272" s="77" t="s">
        <v>902</v>
      </c>
      <c r="O272" s="78"/>
      <c r="P272" s="57"/>
      <c r="Q272" s="143"/>
    </row>
    <row r="273" spans="1:17" ht="12.75" customHeight="1">
      <c r="A273" s="67" t="s">
        <v>1579</v>
      </c>
      <c r="B273" s="72"/>
      <c r="C273" s="73" t="s">
        <v>1582</v>
      </c>
      <c r="D273" s="154" t="s">
        <v>776</v>
      </c>
      <c r="E273" s="155" t="s">
        <v>3191</v>
      </c>
      <c r="F273" s="155" t="s">
        <v>3242</v>
      </c>
      <c r="G273" s="155"/>
      <c r="H273" s="155"/>
      <c r="I273" s="155"/>
      <c r="J273" s="155"/>
      <c r="K273" s="155"/>
      <c r="L273" s="155"/>
      <c r="M273" s="156"/>
      <c r="N273" s="79"/>
      <c r="O273" s="80"/>
      <c r="P273" s="57"/>
      <c r="Q273" s="143"/>
    </row>
    <row r="274" spans="1:17" ht="12.75" customHeight="1">
      <c r="A274" s="70"/>
      <c r="B274" s="76">
        <v>84</v>
      </c>
      <c r="C274" s="71" t="s">
        <v>2773</v>
      </c>
      <c r="D274" s="151" t="s">
        <v>3298</v>
      </c>
      <c r="E274" s="152" t="s">
        <v>3299</v>
      </c>
      <c r="F274" s="152" t="s">
        <v>3300</v>
      </c>
      <c r="G274" s="152"/>
      <c r="H274" s="152"/>
      <c r="I274" s="152"/>
      <c r="J274" s="152"/>
      <c r="K274" s="152"/>
      <c r="L274" s="152"/>
      <c r="M274" s="153"/>
      <c r="N274" s="77" t="s">
        <v>908</v>
      </c>
      <c r="O274" s="78"/>
      <c r="P274" s="57"/>
      <c r="Q274" s="143"/>
    </row>
    <row r="275" spans="1:17" ht="12.75" customHeight="1">
      <c r="A275" s="67" t="s">
        <v>1579</v>
      </c>
      <c r="B275" s="72"/>
      <c r="C275" s="73" t="s">
        <v>1641</v>
      </c>
      <c r="D275" s="154" t="s">
        <v>3485</v>
      </c>
      <c r="E275" s="155" t="s">
        <v>3554</v>
      </c>
      <c r="F275" s="155" t="s">
        <v>744</v>
      </c>
      <c r="G275" s="155"/>
      <c r="H275" s="155"/>
      <c r="I275" s="155"/>
      <c r="J275" s="155"/>
      <c r="K275" s="155"/>
      <c r="L275" s="155"/>
      <c r="M275" s="156"/>
      <c r="N275" s="79"/>
      <c r="O275" s="80"/>
      <c r="P275" s="57"/>
      <c r="Q275" s="143"/>
    </row>
    <row r="276" spans="1:17" ht="12.75" customHeight="1">
      <c r="A276" s="70"/>
      <c r="B276" s="76">
        <v>105</v>
      </c>
      <c r="C276" s="71" t="s">
        <v>2795</v>
      </c>
      <c r="D276" s="151" t="s">
        <v>3510</v>
      </c>
      <c r="E276" s="152" t="s">
        <v>3511</v>
      </c>
      <c r="F276" s="152" t="s">
        <v>3512</v>
      </c>
      <c r="G276" s="152"/>
      <c r="H276" s="152"/>
      <c r="I276" s="152"/>
      <c r="J276" s="152"/>
      <c r="K276" s="152"/>
      <c r="L276" s="152"/>
      <c r="M276" s="153"/>
      <c r="N276" s="77" t="s">
        <v>908</v>
      </c>
      <c r="O276" s="78"/>
      <c r="P276" s="57"/>
      <c r="Q276" s="143"/>
    </row>
    <row r="277" spans="1:17" ht="12.75" customHeight="1">
      <c r="A277" s="67" t="s">
        <v>1625</v>
      </c>
      <c r="B277" s="72"/>
      <c r="C277" s="73" t="s">
        <v>1389</v>
      </c>
      <c r="D277" s="154" t="s">
        <v>1004</v>
      </c>
      <c r="E277" s="155" t="s">
        <v>3564</v>
      </c>
      <c r="F277" s="155" t="s">
        <v>772</v>
      </c>
      <c r="G277" s="155"/>
      <c r="H277" s="155"/>
      <c r="I277" s="155"/>
      <c r="J277" s="155"/>
      <c r="K277" s="155"/>
      <c r="L277" s="155"/>
      <c r="M277" s="156"/>
      <c r="N277" s="79"/>
      <c r="O277" s="80"/>
      <c r="P277" s="57"/>
      <c r="Q277" s="143"/>
    </row>
    <row r="278" spans="1:17" ht="12.75" customHeight="1">
      <c r="A278" s="70"/>
      <c r="B278" s="76">
        <v>62</v>
      </c>
      <c r="C278" s="71" t="s">
        <v>2752</v>
      </c>
      <c r="D278" s="151" t="s">
        <v>3402</v>
      </c>
      <c r="E278" s="152" t="s">
        <v>1047</v>
      </c>
      <c r="F278" s="152" t="s">
        <v>1053</v>
      </c>
      <c r="G278" s="152"/>
      <c r="H278" s="152"/>
      <c r="I278" s="152"/>
      <c r="J278" s="152"/>
      <c r="K278" s="152"/>
      <c r="L278" s="152"/>
      <c r="M278" s="153"/>
      <c r="N278" s="77" t="s">
        <v>908</v>
      </c>
      <c r="O278" s="78"/>
      <c r="P278" s="57"/>
      <c r="Q278" s="143"/>
    </row>
    <row r="279" spans="1:17" ht="12.75" customHeight="1">
      <c r="A279" s="67" t="s">
        <v>1579</v>
      </c>
      <c r="B279" s="72"/>
      <c r="C279" s="73" t="s">
        <v>1582</v>
      </c>
      <c r="D279" s="154" t="s">
        <v>3400</v>
      </c>
      <c r="E279" s="155" t="s">
        <v>3350</v>
      </c>
      <c r="F279" s="155" t="s">
        <v>1055</v>
      </c>
      <c r="G279" s="155"/>
      <c r="H279" s="155"/>
      <c r="I279" s="155"/>
      <c r="J279" s="155"/>
      <c r="K279" s="155"/>
      <c r="L279" s="155"/>
      <c r="M279" s="156"/>
      <c r="N279" s="79"/>
      <c r="O279" s="80"/>
      <c r="P279" s="57"/>
      <c r="Q279" s="143"/>
    </row>
    <row r="280" spans="1:17" ht="12.75" customHeight="1">
      <c r="A280" s="70"/>
      <c r="B280" s="76">
        <v>42</v>
      </c>
      <c r="C280" s="71" t="s">
        <v>2734</v>
      </c>
      <c r="D280" s="151" t="s">
        <v>1067</v>
      </c>
      <c r="E280" s="152" t="s">
        <v>1063</v>
      </c>
      <c r="F280" s="152" t="s">
        <v>1059</v>
      </c>
      <c r="G280" s="152"/>
      <c r="H280" s="152"/>
      <c r="I280" s="152"/>
      <c r="J280" s="152"/>
      <c r="K280" s="152"/>
      <c r="L280" s="152"/>
      <c r="M280" s="153"/>
      <c r="N280" s="77" t="s">
        <v>3627</v>
      </c>
      <c r="O280" s="78"/>
      <c r="P280" s="57"/>
      <c r="Q280" s="143"/>
    </row>
    <row r="281" spans="1:17" ht="12.75" customHeight="1">
      <c r="A281" s="67" t="s">
        <v>1590</v>
      </c>
      <c r="B281" s="72"/>
      <c r="C281" s="73" t="s">
        <v>1595</v>
      </c>
      <c r="D281" s="154" t="s">
        <v>1069</v>
      </c>
      <c r="E281" s="155" t="s">
        <v>1212</v>
      </c>
      <c r="F281" s="155" t="s">
        <v>1211</v>
      </c>
      <c r="G281" s="155"/>
      <c r="H281" s="155"/>
      <c r="I281" s="155"/>
      <c r="J281" s="155"/>
      <c r="K281" s="155"/>
      <c r="L281" s="155"/>
      <c r="M281" s="156"/>
      <c r="N281" s="79"/>
      <c r="O281" s="80"/>
      <c r="P281" s="57"/>
      <c r="Q281" s="143"/>
    </row>
    <row r="282" spans="1:17" ht="12.75" customHeight="1">
      <c r="A282" s="70"/>
      <c r="B282" s="76">
        <v>81</v>
      </c>
      <c r="C282" s="71" t="s">
        <v>2770</v>
      </c>
      <c r="D282" s="151" t="s">
        <v>2870</v>
      </c>
      <c r="E282" s="152" t="s">
        <v>901</v>
      </c>
      <c r="F282" s="152"/>
      <c r="G282" s="152"/>
      <c r="H282" s="152"/>
      <c r="I282" s="152"/>
      <c r="J282" s="152"/>
      <c r="K282" s="152"/>
      <c r="L282" s="152"/>
      <c r="M282" s="153"/>
      <c r="N282" s="77" t="s">
        <v>902</v>
      </c>
      <c r="O282" s="78"/>
      <c r="P282" s="57"/>
      <c r="Q282" s="143"/>
    </row>
    <row r="283" spans="1:17" ht="12.75" customHeight="1">
      <c r="A283" s="67" t="s">
        <v>1571</v>
      </c>
      <c r="B283" s="72"/>
      <c r="C283" s="73" t="s">
        <v>1333</v>
      </c>
      <c r="D283" s="154" t="s">
        <v>2874</v>
      </c>
      <c r="E283" s="155" t="s">
        <v>3421</v>
      </c>
      <c r="F283" s="155"/>
      <c r="G283" s="155"/>
      <c r="H283" s="155"/>
      <c r="I283" s="155"/>
      <c r="J283" s="155"/>
      <c r="K283" s="155"/>
      <c r="L283" s="155"/>
      <c r="M283" s="156"/>
      <c r="N283" s="79"/>
      <c r="O283" s="80"/>
      <c r="P283" s="57"/>
      <c r="Q283" s="143"/>
    </row>
    <row r="284" spans="1:17" ht="12.75" customHeight="1">
      <c r="A284" s="70"/>
      <c r="B284" s="76">
        <v>95</v>
      </c>
      <c r="C284" s="71" t="s">
        <v>2784</v>
      </c>
      <c r="D284" s="151" t="s">
        <v>903</v>
      </c>
      <c r="E284" s="152" t="s">
        <v>3036</v>
      </c>
      <c r="F284" s="152"/>
      <c r="G284" s="152"/>
      <c r="H284" s="152"/>
      <c r="I284" s="152"/>
      <c r="J284" s="152"/>
      <c r="K284" s="152"/>
      <c r="L284" s="152"/>
      <c r="M284" s="153"/>
      <c r="N284" s="77" t="s">
        <v>902</v>
      </c>
      <c r="O284" s="78"/>
      <c r="P284" s="57"/>
      <c r="Q284" s="143"/>
    </row>
    <row r="285" spans="1:17" ht="12.75" customHeight="1">
      <c r="A285" s="67" t="s">
        <v>1590</v>
      </c>
      <c r="B285" s="72"/>
      <c r="C285" s="73" t="s">
        <v>1364</v>
      </c>
      <c r="D285" s="154" t="s">
        <v>3099</v>
      </c>
      <c r="E285" s="155" t="s">
        <v>2991</v>
      </c>
      <c r="F285" s="155"/>
      <c r="G285" s="155"/>
      <c r="H285" s="155"/>
      <c r="I285" s="155"/>
      <c r="J285" s="155"/>
      <c r="K285" s="155"/>
      <c r="L285" s="155"/>
      <c r="M285" s="156"/>
      <c r="N285" s="79"/>
      <c r="O285" s="80"/>
      <c r="P285" s="57"/>
      <c r="Q285" s="143"/>
    </row>
    <row r="286" spans="1:17" ht="12.75" customHeight="1">
      <c r="A286" s="70"/>
      <c r="B286" s="76">
        <v>99</v>
      </c>
      <c r="C286" s="71" t="s">
        <v>2788</v>
      </c>
      <c r="D286" s="151" t="s">
        <v>3422</v>
      </c>
      <c r="E286" s="152"/>
      <c r="F286" s="152"/>
      <c r="G286" s="152"/>
      <c r="H286" s="152"/>
      <c r="I286" s="152"/>
      <c r="J286" s="152"/>
      <c r="K286" s="152"/>
      <c r="L286" s="152"/>
      <c r="M286" s="153"/>
      <c r="N286" s="77" t="s">
        <v>902</v>
      </c>
      <c r="O286" s="78"/>
      <c r="P286" s="57"/>
      <c r="Q286" s="143"/>
    </row>
    <row r="287" spans="1:17" ht="12.75" customHeight="1">
      <c r="A287" s="67" t="s">
        <v>1579</v>
      </c>
      <c r="B287" s="72"/>
      <c r="C287" s="73" t="s">
        <v>1372</v>
      </c>
      <c r="D287" s="154" t="s">
        <v>3419</v>
      </c>
      <c r="E287" s="155"/>
      <c r="F287" s="155"/>
      <c r="G287" s="155"/>
      <c r="H287" s="155"/>
      <c r="I287" s="155"/>
      <c r="J287" s="155"/>
      <c r="K287" s="155"/>
      <c r="L287" s="155"/>
      <c r="M287" s="156"/>
      <c r="N287" s="79"/>
      <c r="O287" s="80"/>
      <c r="P287" s="57"/>
      <c r="Q287" s="143"/>
    </row>
    <row r="288" spans="1:17" ht="12.75" customHeight="1">
      <c r="A288" s="70"/>
      <c r="B288" s="76">
        <v>60</v>
      </c>
      <c r="C288" s="71" t="s">
        <v>2759</v>
      </c>
      <c r="D288" s="151" t="s">
        <v>904</v>
      </c>
      <c r="E288" s="152"/>
      <c r="F288" s="152"/>
      <c r="G288" s="152"/>
      <c r="H288" s="152"/>
      <c r="I288" s="152"/>
      <c r="J288" s="152"/>
      <c r="K288" s="152"/>
      <c r="L288" s="152"/>
      <c r="M288" s="153"/>
      <c r="N288" s="77" t="s">
        <v>905</v>
      </c>
      <c r="O288" s="78"/>
      <c r="P288" s="57"/>
      <c r="Q288" s="143"/>
    </row>
    <row r="289" spans="1:17" ht="12.75" customHeight="1">
      <c r="A289" s="67" t="s">
        <v>1571</v>
      </c>
      <c r="B289" s="72"/>
      <c r="C289" s="73" t="s">
        <v>1562</v>
      </c>
      <c r="D289" s="154" t="s">
        <v>1050</v>
      </c>
      <c r="E289" s="155"/>
      <c r="F289" s="155"/>
      <c r="G289" s="155"/>
      <c r="H289" s="155"/>
      <c r="I289" s="155"/>
      <c r="J289" s="155"/>
      <c r="K289" s="155"/>
      <c r="L289" s="155"/>
      <c r="M289" s="156"/>
      <c r="N289" s="79"/>
      <c r="O289" s="80"/>
      <c r="P289" s="57"/>
      <c r="Q289" s="143"/>
    </row>
    <row r="290" spans="1:17" ht="12.75" customHeight="1">
      <c r="A290" s="70"/>
      <c r="B290" s="76">
        <v>78</v>
      </c>
      <c r="C290" s="71" t="s">
        <v>2767</v>
      </c>
      <c r="D290" s="151" t="s">
        <v>1051</v>
      </c>
      <c r="E290" s="152"/>
      <c r="F290" s="152"/>
      <c r="G290" s="152"/>
      <c r="H290" s="152"/>
      <c r="I290" s="152"/>
      <c r="J290" s="152"/>
      <c r="K290" s="152"/>
      <c r="L290" s="152"/>
      <c r="M290" s="153"/>
      <c r="N290" s="77" t="s">
        <v>908</v>
      </c>
      <c r="O290" s="78"/>
      <c r="P290" s="57"/>
      <c r="Q290" s="143"/>
    </row>
    <row r="291" spans="1:17" ht="12.75" customHeight="1">
      <c r="A291" s="67" t="s">
        <v>1579</v>
      </c>
      <c r="B291" s="72"/>
      <c r="C291" s="73" t="s">
        <v>1711</v>
      </c>
      <c r="D291" s="154" t="s">
        <v>3552</v>
      </c>
      <c r="E291" s="155"/>
      <c r="F291" s="155"/>
      <c r="G291" s="155"/>
      <c r="H291" s="155"/>
      <c r="I291" s="155"/>
      <c r="J291" s="155"/>
      <c r="K291" s="155"/>
      <c r="L291" s="155"/>
      <c r="M291" s="156"/>
      <c r="N291" s="79"/>
      <c r="O291" s="80"/>
      <c r="P291" s="57"/>
      <c r="Q291" s="143"/>
    </row>
    <row r="292" spans="1:17" ht="12.75" customHeight="1">
      <c r="A292" s="70"/>
      <c r="B292" s="76">
        <v>72</v>
      </c>
      <c r="C292" s="71" t="s">
        <v>2762</v>
      </c>
      <c r="D292" s="151" t="s">
        <v>906</v>
      </c>
      <c r="E292" s="152"/>
      <c r="F292" s="152"/>
      <c r="G292" s="152"/>
      <c r="H292" s="152"/>
      <c r="I292" s="152"/>
      <c r="J292" s="152"/>
      <c r="K292" s="152"/>
      <c r="L292" s="152"/>
      <c r="M292" s="153"/>
      <c r="N292" s="77" t="s">
        <v>908</v>
      </c>
      <c r="O292" s="78"/>
      <c r="P292" s="57"/>
      <c r="Q292" s="143"/>
    </row>
    <row r="293" spans="1:17" ht="12.75" customHeight="1">
      <c r="A293" s="67" t="s">
        <v>1583</v>
      </c>
      <c r="B293" s="72"/>
      <c r="C293" s="73" t="s">
        <v>1582</v>
      </c>
      <c r="D293" s="154" t="s">
        <v>3506</v>
      </c>
      <c r="E293" s="155"/>
      <c r="F293" s="155"/>
      <c r="G293" s="155"/>
      <c r="H293" s="155"/>
      <c r="I293" s="155"/>
      <c r="J293" s="155"/>
      <c r="K293" s="155"/>
      <c r="L293" s="155"/>
      <c r="M293" s="156"/>
      <c r="N293" s="79"/>
      <c r="O293" s="80"/>
      <c r="P293" s="57"/>
      <c r="Q293" s="143"/>
    </row>
    <row r="294" spans="1:17" ht="12.75" customHeight="1">
      <c r="A294" s="70"/>
      <c r="B294" s="76">
        <v>64</v>
      </c>
      <c r="C294" s="71" t="s">
        <v>2754</v>
      </c>
      <c r="D294" s="151" t="s">
        <v>907</v>
      </c>
      <c r="E294" s="152"/>
      <c r="F294" s="152"/>
      <c r="G294" s="152"/>
      <c r="H294" s="152"/>
      <c r="I294" s="152"/>
      <c r="J294" s="152"/>
      <c r="K294" s="152"/>
      <c r="L294" s="152"/>
      <c r="M294" s="153"/>
      <c r="N294" s="77" t="s">
        <v>905</v>
      </c>
      <c r="O294" s="78"/>
      <c r="P294" s="57"/>
      <c r="Q294" s="143"/>
    </row>
    <row r="295" spans="1:17" ht="12.75" customHeight="1">
      <c r="A295" s="67" t="s">
        <v>1625</v>
      </c>
      <c r="B295" s="72"/>
      <c r="C295" s="73" t="s">
        <v>1598</v>
      </c>
      <c r="D295" s="154" t="s">
        <v>878</v>
      </c>
      <c r="E295" s="155"/>
      <c r="F295" s="155"/>
      <c r="G295" s="155"/>
      <c r="H295" s="155"/>
      <c r="I295" s="155"/>
      <c r="J295" s="155"/>
      <c r="K295" s="155"/>
      <c r="L295" s="155"/>
      <c r="M295" s="156"/>
      <c r="N295" s="79"/>
      <c r="O295" s="80"/>
      <c r="P295" s="57"/>
      <c r="Q295" s="143"/>
    </row>
    <row r="296" spans="1:17" ht="12.75" customHeight="1">
      <c r="A296" s="70"/>
      <c r="B296" s="76">
        <v>37</v>
      </c>
      <c r="C296" s="71" t="s">
        <v>2729</v>
      </c>
      <c r="D296" s="151"/>
      <c r="E296" s="152"/>
      <c r="F296" s="152"/>
      <c r="G296" s="152"/>
      <c r="H296" s="152"/>
      <c r="I296" s="152"/>
      <c r="J296" s="152"/>
      <c r="K296" s="152"/>
      <c r="L296" s="152"/>
      <c r="M296" s="153"/>
      <c r="N296" s="77" t="s">
        <v>902</v>
      </c>
      <c r="O296" s="78"/>
      <c r="P296" s="57"/>
      <c r="Q296" s="143"/>
    </row>
    <row r="297" spans="1:17" ht="12.75" customHeight="1">
      <c r="A297" s="67" t="s">
        <v>1559</v>
      </c>
      <c r="B297" s="72"/>
      <c r="C297" s="73" t="s">
        <v>1570</v>
      </c>
      <c r="D297" s="154"/>
      <c r="E297" s="155"/>
      <c r="F297" s="155"/>
      <c r="G297" s="155"/>
      <c r="H297" s="155"/>
      <c r="I297" s="155"/>
      <c r="J297" s="155"/>
      <c r="K297" s="155"/>
      <c r="L297" s="155"/>
      <c r="M297" s="156"/>
      <c r="N297" s="79"/>
      <c r="O297" s="80"/>
      <c r="P297" s="57"/>
      <c r="Q297" s="143"/>
    </row>
    <row r="298" spans="1:17" ht="12.75" customHeight="1">
      <c r="A298" s="70"/>
      <c r="B298" s="76">
        <v>108</v>
      </c>
      <c r="C298" s="71" t="s">
        <v>2797</v>
      </c>
      <c r="D298" s="151"/>
      <c r="E298" s="152"/>
      <c r="F298" s="152"/>
      <c r="G298" s="152"/>
      <c r="H298" s="152"/>
      <c r="I298" s="152"/>
      <c r="J298" s="152"/>
      <c r="K298" s="152"/>
      <c r="L298" s="152"/>
      <c r="M298" s="153"/>
      <c r="N298" s="77" t="s">
        <v>908</v>
      </c>
      <c r="O298" s="78"/>
      <c r="P298" s="57"/>
      <c r="Q298" s="143"/>
    </row>
    <row r="299" spans="1:17" ht="12.75" customHeight="1">
      <c r="A299" s="67" t="s">
        <v>1571</v>
      </c>
      <c r="B299" s="72"/>
      <c r="C299" s="73" t="s">
        <v>1576</v>
      </c>
      <c r="D299" s="154"/>
      <c r="E299" s="155"/>
      <c r="F299" s="155"/>
      <c r="G299" s="155"/>
      <c r="H299" s="155"/>
      <c r="I299" s="155"/>
      <c r="J299" s="155"/>
      <c r="K299" s="155"/>
      <c r="L299" s="155"/>
      <c r="M299" s="156"/>
      <c r="N299" s="79"/>
      <c r="O299" s="80"/>
      <c r="P299" s="57"/>
      <c r="Q299" s="143"/>
    </row>
  </sheetData>
  <sheetProtection/>
  <mergeCells count="4">
    <mergeCell ref="D6:M6"/>
    <mergeCell ref="A2:O2"/>
    <mergeCell ref="A3:O3"/>
    <mergeCell ref="A4:O4"/>
  </mergeCells>
  <printOptions horizontalCentered="1"/>
  <pageMargins left="0" right="0" top="0" bottom="0" header="0" footer="0"/>
  <pageSetup horizontalDpi="360" verticalDpi="360" orientation="landscape" paperSize="9" r:id="rId1"/>
  <rowBreaks count="6" manualBreakCount="6">
    <brk id="45" max="14" man="1"/>
    <brk id="89" max="14" man="1"/>
    <brk id="133" max="14" man="1"/>
    <brk id="177" max="14" man="1"/>
    <brk id="221" max="14" man="1"/>
    <brk id="265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Q184"/>
  <sheetViews>
    <sheetView zoomScalePageLayoutView="0" workbookViewId="0" topLeftCell="A1">
      <selection activeCell="A108" sqref="A108"/>
    </sheetView>
  </sheetViews>
  <sheetFormatPr defaultColWidth="9.140625" defaultRowHeight="12.75" outlineLevelCol="1"/>
  <cols>
    <col min="1" max="1" width="4.7109375" style="262" customWidth="1"/>
    <col min="2" max="2" width="6.57421875" style="126" customWidth="1"/>
    <col min="3" max="3" width="5.57421875" style="127" customWidth="1"/>
    <col min="4" max="4" width="20.140625" style="119" customWidth="1"/>
    <col min="5" max="5" width="16.57421875" style="119" customWidth="1"/>
    <col min="6" max="6" width="10.8515625" style="127" customWidth="1"/>
    <col min="7" max="7" width="22.57421875" style="128" customWidth="1"/>
    <col min="8" max="8" width="13.140625" style="141" customWidth="1"/>
    <col min="9" max="9" width="10.00390625" style="135" hidden="1" customWidth="1" outlineLevel="1"/>
    <col min="10" max="10" width="4.140625" style="135" hidden="1" customWidth="1" outlineLevel="1"/>
    <col min="11" max="11" width="5.00390625" style="135" hidden="1" customWidth="1" outlineLevel="1"/>
    <col min="12" max="12" width="4.421875" style="135" hidden="1" customWidth="1" outlineLevel="1"/>
    <col min="13" max="13" width="4.140625" style="136" hidden="1" customWidth="1" outlineLevel="1"/>
    <col min="14" max="14" width="4.57421875" style="136" hidden="1" customWidth="1" outlineLevel="1"/>
    <col min="15" max="15" width="8.28125" style="135" hidden="1" customWidth="1" outlineLevel="1"/>
    <col min="16" max="16" width="9.140625" style="132" customWidth="1" collapsed="1"/>
    <col min="17" max="17" width="9.140625" style="132" customWidth="1"/>
    <col min="18" max="16384" width="9.140625" style="119" customWidth="1"/>
  </cols>
  <sheetData>
    <row r="1" spans="1:11" ht="14.25" customHeight="1">
      <c r="A1" s="299" t="str">
        <f>Startlist!$F2</f>
        <v>SILVESTON 48.SAAREMAA RALLI 2015</v>
      </c>
      <c r="B1" s="299"/>
      <c r="C1" s="299"/>
      <c r="D1" s="299"/>
      <c r="E1" s="299"/>
      <c r="F1" s="299"/>
      <c r="G1" s="299"/>
      <c r="H1" s="133"/>
      <c r="I1" s="134"/>
      <c r="J1" s="134"/>
      <c r="K1" s="134"/>
    </row>
    <row r="2" spans="1:11" ht="14.25" customHeight="1">
      <c r="A2" s="299" t="str">
        <f>Startlist!$F3</f>
        <v>09-10 October 2015</v>
      </c>
      <c r="B2" s="299"/>
      <c r="C2" s="299"/>
      <c r="D2" s="299"/>
      <c r="E2" s="299"/>
      <c r="F2" s="299"/>
      <c r="G2" s="299"/>
      <c r="H2" s="133"/>
      <c r="I2" s="134"/>
      <c r="J2" s="134"/>
      <c r="K2" s="134"/>
    </row>
    <row r="3" spans="1:11" ht="14.25" customHeight="1">
      <c r="A3" s="299" t="str">
        <f>Startlist!$F4</f>
        <v>Saaremaa</v>
      </c>
      <c r="B3" s="299"/>
      <c r="C3" s="299"/>
      <c r="D3" s="299"/>
      <c r="E3" s="299"/>
      <c r="F3" s="299"/>
      <c r="G3" s="299"/>
      <c r="H3" s="133"/>
      <c r="I3" s="134"/>
      <c r="J3" s="134"/>
      <c r="K3" s="134"/>
    </row>
    <row r="4" spans="1:11" ht="12" customHeight="1">
      <c r="A4" s="261"/>
      <c r="B4" s="120" t="s">
        <v>1516</v>
      </c>
      <c r="C4" s="129"/>
      <c r="D4" s="130"/>
      <c r="E4" s="122"/>
      <c r="F4" s="123"/>
      <c r="G4" s="124"/>
      <c r="H4" s="133"/>
      <c r="I4" s="134"/>
      <c r="J4" s="134"/>
      <c r="K4" s="134"/>
    </row>
    <row r="5" spans="1:17" s="259" customFormat="1" ht="12" customHeight="1">
      <c r="A5" s="260">
        <v>1</v>
      </c>
      <c r="B5" s="248" t="str">
        <f>VLOOKUP($B7,Startlist!$B:$H,6,FALSE)&amp;" I"</f>
        <v>ASRT RALLY TEAM I</v>
      </c>
      <c r="C5" s="249"/>
      <c r="D5" s="250"/>
      <c r="E5" s="250"/>
      <c r="F5" s="249"/>
      <c r="G5" s="251"/>
      <c r="H5" s="252" t="str">
        <f>CONCATENATE(J5,":",RIGHT(K5,2),".",RIGHT(L5,4))</f>
        <v>1:59.18,2</v>
      </c>
      <c r="I5" s="253">
        <f>SMALL(I7:I9,1)+SMALL(I7:I9,2)</f>
        <v>7158.200000000001</v>
      </c>
      <c r="J5" s="254">
        <f>INT(I5/3600)</f>
        <v>1</v>
      </c>
      <c r="K5" s="255" t="str">
        <f>CONCATENATE("0",INT((I5-(J5*3600))/60))</f>
        <v>059</v>
      </c>
      <c r="L5" s="253" t="str">
        <f>CONCATENATE("0",ROUND(I5-(J5*3600)-(K5*60),1))</f>
        <v>018,2</v>
      </c>
      <c r="M5" s="256">
        <f>A5</f>
        <v>1</v>
      </c>
      <c r="N5" s="256">
        <v>1</v>
      </c>
      <c r="O5" s="257">
        <f>I5</f>
        <v>7158.200000000001</v>
      </c>
      <c r="P5" s="258"/>
      <c r="Q5" s="258"/>
    </row>
    <row r="6" spans="1:15" ht="7.5" customHeight="1">
      <c r="A6" s="261"/>
      <c r="B6" s="125"/>
      <c r="C6" s="121"/>
      <c r="D6" s="122"/>
      <c r="E6" s="122"/>
      <c r="F6" s="121"/>
      <c r="G6" s="124"/>
      <c r="H6" s="133"/>
      <c r="I6" s="134"/>
      <c r="J6" s="134"/>
      <c r="K6" s="134"/>
      <c r="L6" s="134"/>
      <c r="M6" s="137">
        <f>A5</f>
        <v>1</v>
      </c>
      <c r="N6" s="137">
        <v>2</v>
      </c>
      <c r="O6" s="138">
        <f>I5</f>
        <v>7158.200000000001</v>
      </c>
    </row>
    <row r="7" spans="1:15" ht="12.75" customHeight="1">
      <c r="A7" s="261"/>
      <c r="B7" s="125">
        <v>1</v>
      </c>
      <c r="C7" s="121" t="str">
        <f>VLOOKUP($B7,Startlist!$B:$H,2,FALSE)</f>
        <v>MV2</v>
      </c>
      <c r="D7" s="124" t="str">
        <f>VLOOKUP($B7,Startlist!$B:$H,3,FALSE)</f>
        <v>Siim Plangi</v>
      </c>
      <c r="E7" s="124" t="str">
        <f>VLOOKUP($B7,Startlist!$B:$H,4,FALSE)</f>
        <v>Marek Sarapuu</v>
      </c>
      <c r="F7" s="121" t="str">
        <f>VLOOKUP($B7,Startlist!$B:$H,5,FALSE)</f>
        <v>EST</v>
      </c>
      <c r="G7" s="124" t="str">
        <f>VLOOKUP($B7,Startlist!$B:$H,7,FALSE)</f>
        <v>Mitsubishi Lancer Evo 10</v>
      </c>
      <c r="H7" s="139" t="str">
        <f>VLOOKUP(B7,Results!B:O,14,FALSE)</f>
        <v>57.56,8</v>
      </c>
      <c r="I7" s="140">
        <f>IF(ISERROR(FIND(":",H7)),LEFT(H7,FIND(".",H7,1)-1)*60+RIGHT(H7,LEN(H7)-FIND(".",H7,1)),LEFT(H7,FIND(":",H7,1)-1)*3600+MID(H7,4,2)*60+RIGHT(H7,LEN(H7)-FIND(".",H7,1)))</f>
        <v>3476.8</v>
      </c>
      <c r="J7" s="140"/>
      <c r="K7" s="134"/>
      <c r="L7" s="134"/>
      <c r="M7" s="137">
        <f>A5</f>
        <v>1</v>
      </c>
      <c r="N7" s="137">
        <v>3</v>
      </c>
      <c r="O7" s="138">
        <f>I5</f>
        <v>7158.200000000001</v>
      </c>
    </row>
    <row r="8" spans="1:15" ht="12.75" customHeight="1">
      <c r="A8" s="261"/>
      <c r="B8" s="125">
        <v>27</v>
      </c>
      <c r="C8" s="121" t="str">
        <f>VLOOKUP($B8,Startlist!$B:$H,2,FALSE)</f>
        <v>MV4</v>
      </c>
      <c r="D8" s="124" t="str">
        <f>VLOOKUP($B8,Startlist!$B:$H,3,FALSE)</f>
        <v>Karl Martin Volver</v>
      </c>
      <c r="E8" s="124" t="str">
        <f>VLOOKUP($B8,Startlist!$B:$H,4,FALSE)</f>
        <v>Margus Jōerand</v>
      </c>
      <c r="F8" s="121" t="str">
        <f>VLOOKUP($B8,Startlist!$B:$H,5,FALSE)</f>
        <v>EST</v>
      </c>
      <c r="G8" s="124" t="str">
        <f>VLOOKUP($B8,Startlist!$B:$H,7,FALSE)</f>
        <v>Peugeot 208 R2</v>
      </c>
      <c r="H8" s="139" t="str">
        <f>VLOOKUP(B8,Results!B:O,14,FALSE)</f>
        <v> 1:01.21,4</v>
      </c>
      <c r="I8" s="140">
        <f>IF(ISERROR(FIND(":",H8)),LEFT(H8,FIND(".",H8,1)-1)*60+RIGHT(H8,LEN(H8)-FIND(".",H8,1)),LEFT(H8,FIND(":",H8,1)-1)*3600+MID(H8,4,2)*60+RIGHT(H8,LEN(H8)-FIND(".",H8,1)))</f>
        <v>3681.4</v>
      </c>
      <c r="J8" s="140"/>
      <c r="K8" s="134"/>
      <c r="L8" s="134"/>
      <c r="M8" s="137">
        <f>A5</f>
        <v>1</v>
      </c>
      <c r="N8" s="137">
        <v>4</v>
      </c>
      <c r="O8" s="138">
        <f>I5</f>
        <v>7158.200000000001</v>
      </c>
    </row>
    <row r="9" spans="1:15" ht="12.75" customHeight="1">
      <c r="A9" s="261"/>
      <c r="B9" s="125">
        <v>83</v>
      </c>
      <c r="C9" s="121" t="str">
        <f>VLOOKUP($B9,Startlist!$B:$H,2,FALSE)</f>
        <v>MV2</v>
      </c>
      <c r="D9" s="124" t="str">
        <f>VLOOKUP($B9,Startlist!$B:$H,3,FALSE)</f>
        <v>Dmitry Feofanov</v>
      </c>
      <c r="E9" s="124" t="str">
        <f>VLOOKUP($B9,Startlist!$B:$H,4,FALSE)</f>
        <v>Normunds Kokins</v>
      </c>
      <c r="F9" s="121" t="str">
        <f>VLOOKUP($B9,Startlist!$B:$H,5,FALSE)</f>
        <v>RUS / LAT</v>
      </c>
      <c r="G9" s="124" t="str">
        <f>VLOOKUP($B9,Startlist!$B:$H,7,FALSE)</f>
        <v>Mitsubishi Lancer Evo 9</v>
      </c>
      <c r="H9" s="139" t="str">
        <f>VLOOKUP(B9,Results!B:O,14,FALSE)</f>
        <v> 1:04.34,1</v>
      </c>
      <c r="I9" s="140">
        <f>IF(ISERROR(FIND(":",H9)),LEFT(H9,FIND(".",H9,1)-1)*60+RIGHT(H9,LEN(H9)-FIND(".",H9,1)),LEFT(H9,FIND(":",H9,1)-1)*3600+MID(H9,4,2)*60+RIGHT(H9,LEN(H9)-FIND(".",H9,1)))</f>
        <v>3874.1</v>
      </c>
      <c r="J9" s="134"/>
      <c r="K9" s="134"/>
      <c r="L9" s="134"/>
      <c r="M9" s="137">
        <f>A5</f>
        <v>1</v>
      </c>
      <c r="N9" s="137">
        <v>5</v>
      </c>
      <c r="O9" s="138">
        <f>I5</f>
        <v>7158.200000000001</v>
      </c>
    </row>
    <row r="10" spans="1:15" ht="7.5" customHeight="1">
      <c r="A10" s="261"/>
      <c r="B10" s="125"/>
      <c r="C10" s="121"/>
      <c r="D10" s="122"/>
      <c r="E10" s="122"/>
      <c r="F10" s="121"/>
      <c r="G10" s="124"/>
      <c r="H10" s="133"/>
      <c r="I10" s="134"/>
      <c r="J10" s="134"/>
      <c r="K10" s="134"/>
      <c r="L10" s="134"/>
      <c r="M10" s="137">
        <f>A5</f>
        <v>1</v>
      </c>
      <c r="N10" s="137">
        <v>6</v>
      </c>
      <c r="O10" s="138">
        <f>I5</f>
        <v>7158.200000000001</v>
      </c>
    </row>
    <row r="11" spans="1:17" s="259" customFormat="1" ht="12" customHeight="1">
      <c r="A11" s="260">
        <v>2</v>
      </c>
      <c r="B11" s="248" t="str">
        <f>VLOOKUP($B13,Startlist!$B:$H,6,FALSE)</f>
        <v>KAUR MOTORSPORT</v>
      </c>
      <c r="C11" s="249"/>
      <c r="D11" s="250"/>
      <c r="E11" s="250"/>
      <c r="F11" s="249"/>
      <c r="G11" s="251"/>
      <c r="H11" s="252" t="str">
        <f>CONCATENATE(J11,":",RIGHT(K11,2),".",RIGHT(L11,4))</f>
        <v>2:01.35,3</v>
      </c>
      <c r="I11" s="253">
        <f>SMALL(I13:I15,1)+SMALL(I13:I15,2)</f>
        <v>7295.3</v>
      </c>
      <c r="J11" s="254">
        <f>INT(I11/3600)</f>
        <v>2</v>
      </c>
      <c r="K11" s="255" t="str">
        <f>CONCATENATE("0",INT((I11-(J11*3600))/60))</f>
        <v>01</v>
      </c>
      <c r="L11" s="253" t="str">
        <f>CONCATENATE("0",ROUND(I11-(J11*3600)-(K11*60),1))</f>
        <v>035,3</v>
      </c>
      <c r="M11" s="256">
        <f>A11</f>
        <v>2</v>
      </c>
      <c r="N11" s="256">
        <v>1</v>
      </c>
      <c r="O11" s="257">
        <f>I11</f>
        <v>7295.3</v>
      </c>
      <c r="P11" s="258"/>
      <c r="Q11" s="258"/>
    </row>
    <row r="12" spans="1:15" ht="7.5" customHeight="1">
      <c r="A12" s="261"/>
      <c r="B12" s="125"/>
      <c r="C12" s="121"/>
      <c r="D12" s="122"/>
      <c r="E12" s="122"/>
      <c r="F12" s="121"/>
      <c r="G12" s="124"/>
      <c r="H12" s="133"/>
      <c r="I12" s="134"/>
      <c r="J12" s="134"/>
      <c r="K12" s="134"/>
      <c r="L12" s="134"/>
      <c r="M12" s="137">
        <f>A11</f>
        <v>2</v>
      </c>
      <c r="N12" s="137">
        <v>2</v>
      </c>
      <c r="O12" s="138">
        <f>I11</f>
        <v>7295.3</v>
      </c>
    </row>
    <row r="13" spans="1:15" ht="12.75" customHeight="1">
      <c r="A13" s="261"/>
      <c r="B13" s="125">
        <v>4</v>
      </c>
      <c r="C13" s="121" t="str">
        <f>VLOOKUP($B13,Startlist!$B:$H,2,FALSE)</f>
        <v>MV2</v>
      </c>
      <c r="D13" s="124" t="str">
        <f>VLOOKUP($B13,Startlist!$B:$H,3,FALSE)</f>
        <v>Egon Kaur</v>
      </c>
      <c r="E13" s="124" t="str">
        <f>VLOOKUP($B13,Startlist!$B:$H,4,FALSE)</f>
        <v>Annika Arnek</v>
      </c>
      <c r="F13" s="121" t="str">
        <f>VLOOKUP($B13,Startlist!$B:$H,5,FALSE)</f>
        <v>EST</v>
      </c>
      <c r="G13" s="124" t="str">
        <f>VLOOKUP($B13,Startlist!$B:$H,7,FALSE)</f>
        <v>Mitsubishi Lancer Evo 9</v>
      </c>
      <c r="H13" s="139" t="str">
        <f>VLOOKUP(B13,Results!B:O,14,FALSE)</f>
        <v>57.27,0</v>
      </c>
      <c r="I13" s="140">
        <f>IF(ISERROR(FIND(":",H13)),LEFT(H13,FIND(".",H13,1)-1)*60+RIGHT(H13,LEN(H13)-FIND(".",H13,1)),LEFT(H13,FIND(":",H13,1)-1)*3600+MID(H13,4,2)*60+RIGHT(H13,LEN(H13)-FIND(".",H13,1)))</f>
        <v>3447</v>
      </c>
      <c r="J13" s="140"/>
      <c r="K13" s="134"/>
      <c r="L13" s="134"/>
      <c r="M13" s="137">
        <f>A11</f>
        <v>2</v>
      </c>
      <c r="N13" s="137">
        <v>3</v>
      </c>
      <c r="O13" s="138">
        <f>I11</f>
        <v>7295.3</v>
      </c>
    </row>
    <row r="14" spans="1:15" ht="12.75" customHeight="1">
      <c r="A14" s="261"/>
      <c r="B14" s="125">
        <v>14</v>
      </c>
      <c r="C14" s="121" t="str">
        <f>VLOOKUP($B14,Startlist!$B:$H,2,FALSE)</f>
        <v>MV8</v>
      </c>
      <c r="D14" s="124" t="str">
        <f>VLOOKUP($B14,Startlist!$B:$H,3,FALSE)</f>
        <v>Priit Koik</v>
      </c>
      <c r="E14" s="124" t="str">
        <f>VLOOKUP($B14,Startlist!$B:$H,4,FALSE)</f>
        <v>Meelis Orgla</v>
      </c>
      <c r="F14" s="121" t="str">
        <f>VLOOKUP($B14,Startlist!$B:$H,5,FALSE)</f>
        <v>EST</v>
      </c>
      <c r="G14" s="124" t="str">
        <f>VLOOKUP($B14,Startlist!$B:$H,7,FALSE)</f>
        <v>Mitsubishi Lancer Evo 7</v>
      </c>
      <c r="H14" s="291" t="s">
        <v>728</v>
      </c>
      <c r="I14" s="140"/>
      <c r="J14" s="140"/>
      <c r="K14" s="134"/>
      <c r="L14" s="134"/>
      <c r="M14" s="137">
        <f>A11</f>
        <v>2</v>
      </c>
      <c r="N14" s="137">
        <v>4</v>
      </c>
      <c r="O14" s="138">
        <f>I11</f>
        <v>7295.3</v>
      </c>
    </row>
    <row r="15" spans="1:15" ht="12.75" customHeight="1">
      <c r="A15" s="261"/>
      <c r="B15" s="125">
        <v>204</v>
      </c>
      <c r="C15" s="121" t="str">
        <f>VLOOKUP($B15,Startlist!$B:$H,2,FALSE)</f>
        <v>MV3</v>
      </c>
      <c r="D15" s="124" t="str">
        <f>VLOOKUP($B15,Startlist!$B:$H,3,FALSE)</f>
        <v>Roland Poom</v>
      </c>
      <c r="E15" s="124" t="str">
        <f>VLOOKUP($B15,Startlist!$B:$H,4,FALSE)</f>
        <v>Marti Halling</v>
      </c>
      <c r="F15" s="121" t="str">
        <f>VLOOKUP($B15,Startlist!$B:$H,5,FALSE)</f>
        <v>EST</v>
      </c>
      <c r="G15" s="124" t="str">
        <f>VLOOKUP($B15,Startlist!$B:$H,7,FALSE)</f>
        <v>Ford Fiesta R2</v>
      </c>
      <c r="H15" s="139" t="str">
        <f>VLOOKUP(B15,Results!B:O,14,FALSE)</f>
        <v> 1:04.08,3</v>
      </c>
      <c r="I15" s="140">
        <f>IF(ISERROR(FIND(":",H15)),LEFT(H15,FIND(".",H15,1)-1)*60+RIGHT(H15,LEN(H15)-FIND(".",H15,1)),LEFT(H15,FIND(":",H15,1)-1)*3600+MID(H15,4,2)*60+RIGHT(H15,LEN(H15)-FIND(".",H15,1)))</f>
        <v>3848.3</v>
      </c>
      <c r="J15" s="134"/>
      <c r="K15" s="134"/>
      <c r="L15" s="134"/>
      <c r="M15" s="137">
        <f>A11</f>
        <v>2</v>
      </c>
      <c r="N15" s="137">
        <v>5</v>
      </c>
      <c r="O15" s="138">
        <f>I11</f>
        <v>7295.3</v>
      </c>
    </row>
    <row r="16" spans="1:15" ht="7.5" customHeight="1">
      <c r="A16" s="261"/>
      <c r="B16" s="125"/>
      <c r="C16" s="121"/>
      <c r="D16" s="122"/>
      <c r="E16" s="122"/>
      <c r="F16" s="121"/>
      <c r="G16" s="124"/>
      <c r="H16" s="133"/>
      <c r="I16" s="134"/>
      <c r="J16" s="134"/>
      <c r="K16" s="134"/>
      <c r="L16" s="134"/>
      <c r="M16" s="137">
        <f>A11</f>
        <v>2</v>
      </c>
      <c r="N16" s="137">
        <v>6</v>
      </c>
      <c r="O16" s="138">
        <f>I11</f>
        <v>7295.3</v>
      </c>
    </row>
    <row r="17" spans="1:17" s="259" customFormat="1" ht="12" customHeight="1">
      <c r="A17" s="260">
        <v>3</v>
      </c>
      <c r="B17" s="248" t="str">
        <f>VLOOKUP($B19,Startlist!$B:$H,6,FALSE)&amp;" I"</f>
        <v>PROREHV RALLY TEAM I</v>
      </c>
      <c r="C17" s="249"/>
      <c r="D17" s="250"/>
      <c r="E17" s="250"/>
      <c r="F17" s="249"/>
      <c r="G17" s="251"/>
      <c r="H17" s="252" t="str">
        <f>CONCATENATE(J17,":",RIGHT(K17,2),".",RIGHT(L17,4))</f>
        <v>2:01.59,9</v>
      </c>
      <c r="I17" s="253">
        <f>SMALL(I19:I21,1)+SMALL(I19:I21,2)</f>
        <v>7319.9</v>
      </c>
      <c r="J17" s="254">
        <f>INT(I17/3600)</f>
        <v>2</v>
      </c>
      <c r="K17" s="255" t="str">
        <f>CONCATENATE("0",INT((I17-(J17*3600))/60))</f>
        <v>01</v>
      </c>
      <c r="L17" s="253" t="str">
        <f>CONCATENATE("0",ROUND(I17-(J17*3600)-(K17*60),1))</f>
        <v>059,9</v>
      </c>
      <c r="M17" s="256">
        <f>A17</f>
        <v>3</v>
      </c>
      <c r="N17" s="256">
        <v>1</v>
      </c>
      <c r="O17" s="257">
        <f>I17</f>
        <v>7319.9</v>
      </c>
      <c r="P17" s="258"/>
      <c r="Q17" s="258"/>
    </row>
    <row r="18" spans="1:15" ht="7.5" customHeight="1">
      <c r="A18" s="261"/>
      <c r="B18" s="125"/>
      <c r="C18" s="121"/>
      <c r="D18" s="122"/>
      <c r="E18" s="122"/>
      <c r="F18" s="121"/>
      <c r="G18" s="124"/>
      <c r="H18" s="133"/>
      <c r="I18" s="134"/>
      <c r="J18" s="134"/>
      <c r="K18" s="134"/>
      <c r="L18" s="134"/>
      <c r="M18" s="137">
        <f>A17</f>
        <v>3</v>
      </c>
      <c r="N18" s="137">
        <v>2</v>
      </c>
      <c r="O18" s="138">
        <f>I17</f>
        <v>7319.9</v>
      </c>
    </row>
    <row r="19" spans="1:15" ht="12.75" customHeight="1">
      <c r="A19" s="261"/>
      <c r="B19" s="125">
        <v>3</v>
      </c>
      <c r="C19" s="121" t="str">
        <f>VLOOKUP($B19,Startlist!$B:$H,2,FALSE)</f>
        <v>MV2</v>
      </c>
      <c r="D19" s="124" t="str">
        <f>VLOOKUP($B19,Startlist!$B:$H,3,FALSE)</f>
        <v>Roland Murakas</v>
      </c>
      <c r="E19" s="124" t="str">
        <f>VLOOKUP($B19,Startlist!$B:$H,4,FALSE)</f>
        <v>Kalle Adler</v>
      </c>
      <c r="F19" s="121" t="str">
        <f>VLOOKUP($B19,Startlist!$B:$H,5,FALSE)</f>
        <v>EST</v>
      </c>
      <c r="G19" s="124" t="str">
        <f>VLOOKUP($B19,Startlist!$B:$H,7,FALSE)</f>
        <v>Mitsubishi Lancer Evo 10</v>
      </c>
      <c r="H19" s="139" t="str">
        <f>VLOOKUP(B19,Results!B:O,14,FALSE)</f>
        <v>59.05,3</v>
      </c>
      <c r="I19" s="140">
        <f>IF(ISERROR(FIND(":",H19)),LEFT(H19,FIND(".",H19,1)-1)*60+RIGHT(H19,LEN(H19)-FIND(".",H19,1)),LEFT(H19,FIND(":",H19,1)-1)*3600+MID(H19,4,2)*60+RIGHT(H19,LEN(H19)-FIND(".",H19,1)))</f>
        <v>3545.3</v>
      </c>
      <c r="J19" s="140"/>
      <c r="K19" s="134"/>
      <c r="L19" s="134"/>
      <c r="M19" s="137">
        <f>A17</f>
        <v>3</v>
      </c>
      <c r="N19" s="137">
        <v>3</v>
      </c>
      <c r="O19" s="138">
        <f>I17</f>
        <v>7319.9</v>
      </c>
    </row>
    <row r="20" spans="1:15" ht="12.75" customHeight="1">
      <c r="A20" s="261"/>
      <c r="B20" s="125">
        <v>89</v>
      </c>
      <c r="C20" s="121" t="str">
        <f>VLOOKUP($B20,Startlist!$B:$H,2,FALSE)</f>
        <v>MV5</v>
      </c>
      <c r="D20" s="124" t="str">
        <f>VLOOKUP($B20,Startlist!$B:$H,3,FALSE)</f>
        <v>Rainer Meus</v>
      </c>
      <c r="E20" s="124" t="str">
        <f>VLOOKUP($B20,Startlist!$B:$H,4,FALSE)</f>
        <v>Kaupo Vana</v>
      </c>
      <c r="F20" s="121" t="str">
        <f>VLOOKUP($B20,Startlist!$B:$H,5,FALSE)</f>
        <v>EST</v>
      </c>
      <c r="G20" s="124" t="str">
        <f>VLOOKUP($B20,Startlist!$B:$H,7,FALSE)</f>
        <v>Lada VFTS</v>
      </c>
      <c r="H20" s="291" t="s">
        <v>728</v>
      </c>
      <c r="I20" s="140"/>
      <c r="J20" s="140"/>
      <c r="K20" s="134"/>
      <c r="L20" s="134"/>
      <c r="M20" s="137">
        <f>A17</f>
        <v>3</v>
      </c>
      <c r="N20" s="137">
        <v>4</v>
      </c>
      <c r="O20" s="138">
        <f>I17</f>
        <v>7319.9</v>
      </c>
    </row>
    <row r="21" spans="1:15" ht="12.75" customHeight="1">
      <c r="A21" s="261"/>
      <c r="B21" s="125">
        <v>206</v>
      </c>
      <c r="C21" s="121" t="str">
        <f>VLOOKUP($B21,Startlist!$B:$H,2,FALSE)</f>
        <v>MV3</v>
      </c>
      <c r="D21" s="124" t="str">
        <f>VLOOKUP($B21,Startlist!$B:$H,3,FALSE)</f>
        <v>Sander Siniorg</v>
      </c>
      <c r="E21" s="124" t="str">
        <f>VLOOKUP($B21,Startlist!$B:$H,4,FALSE)</f>
        <v>Karl-Artur Viitra</v>
      </c>
      <c r="F21" s="121" t="str">
        <f>VLOOKUP($B21,Startlist!$B:$H,5,FALSE)</f>
        <v>EST</v>
      </c>
      <c r="G21" s="124" t="str">
        <f>VLOOKUP($B21,Startlist!$B:$H,7,FALSE)</f>
        <v>Ford Fiesta R2</v>
      </c>
      <c r="H21" s="139" t="str">
        <f>VLOOKUP(B21,Results!B:O,14,FALSE)</f>
        <v> 1:02.54,6</v>
      </c>
      <c r="I21" s="140">
        <f>IF(ISERROR(FIND(":",H21)),LEFT(H21,FIND(".",H21,1)-1)*60+RIGHT(H21,LEN(H21)-FIND(".",H21,1)),LEFT(H21,FIND(":",H21,1)-1)*3600+MID(H21,4,2)*60+RIGHT(H21,LEN(H21)-FIND(".",H21,1)))</f>
        <v>3774.6</v>
      </c>
      <c r="J21" s="134"/>
      <c r="K21" s="134"/>
      <c r="L21" s="134"/>
      <c r="M21" s="137">
        <f>A17</f>
        <v>3</v>
      </c>
      <c r="N21" s="137">
        <v>5</v>
      </c>
      <c r="O21" s="138">
        <f>I17</f>
        <v>7319.9</v>
      </c>
    </row>
    <row r="22" spans="1:15" ht="7.5" customHeight="1">
      <c r="A22" s="261"/>
      <c r="B22" s="125"/>
      <c r="C22" s="121"/>
      <c r="D22" s="122"/>
      <c r="E22" s="122"/>
      <c r="F22" s="121"/>
      <c r="G22" s="124"/>
      <c r="H22" s="133"/>
      <c r="I22" s="134"/>
      <c r="J22" s="134"/>
      <c r="K22" s="134"/>
      <c r="L22" s="134"/>
      <c r="M22" s="137">
        <f>A17</f>
        <v>3</v>
      </c>
      <c r="N22" s="137">
        <v>6</v>
      </c>
      <c r="O22" s="138">
        <f>I17</f>
        <v>7319.9</v>
      </c>
    </row>
    <row r="23" spans="1:17" s="259" customFormat="1" ht="12" customHeight="1">
      <c r="A23" s="260">
        <v>4</v>
      </c>
      <c r="B23" s="248" t="str">
        <f>VLOOKUP($B25,Startlist!$B:$H,6,FALSE)</f>
        <v>LEDRENT RALLY TEAM</v>
      </c>
      <c r="C23" s="249"/>
      <c r="D23" s="250"/>
      <c r="E23" s="250"/>
      <c r="F23" s="249"/>
      <c r="G23" s="251"/>
      <c r="H23" s="252" t="str">
        <f>CONCATENATE(J23,":",RIGHT(K23,2),".",RIGHT(L23,4))</f>
        <v>2:03.00,5</v>
      </c>
      <c r="I23" s="253">
        <f>SMALL(I25:I27,1)+SMALL(I25:I27,2)</f>
        <v>7380.5</v>
      </c>
      <c r="J23" s="254">
        <f>INT(I23/3600)</f>
        <v>2</v>
      </c>
      <c r="K23" s="255" t="str">
        <f>CONCATENATE("0",INT((I23-(J23*3600))/60))</f>
        <v>03</v>
      </c>
      <c r="L23" s="253" t="str">
        <f>CONCATENATE("0",ROUND(I23-(J23*3600)-(K23*60),1))</f>
        <v>00,5</v>
      </c>
      <c r="M23" s="256">
        <f>A23</f>
        <v>4</v>
      </c>
      <c r="N23" s="256">
        <v>1</v>
      </c>
      <c r="O23" s="257">
        <f>I23</f>
        <v>7380.5</v>
      </c>
      <c r="P23" s="258"/>
      <c r="Q23" s="258"/>
    </row>
    <row r="24" spans="1:15" ht="7.5" customHeight="1">
      <c r="A24" s="261"/>
      <c r="B24" s="125"/>
      <c r="C24" s="121"/>
      <c r="D24" s="122"/>
      <c r="E24" s="122"/>
      <c r="F24" s="121"/>
      <c r="G24" s="124"/>
      <c r="H24" s="133"/>
      <c r="I24" s="134"/>
      <c r="J24" s="134"/>
      <c r="K24" s="134"/>
      <c r="L24" s="134"/>
      <c r="M24" s="137">
        <f>A23</f>
        <v>4</v>
      </c>
      <c r="N24" s="137">
        <v>2</v>
      </c>
      <c r="O24" s="138">
        <f>I23</f>
        <v>7380.5</v>
      </c>
    </row>
    <row r="25" spans="1:15" ht="12.75" customHeight="1">
      <c r="A25" s="261"/>
      <c r="B25" s="125">
        <v>2</v>
      </c>
      <c r="C25" s="121" t="str">
        <f>VLOOKUP($B25,Startlist!$B:$H,2,FALSE)</f>
        <v>MV2</v>
      </c>
      <c r="D25" s="124" t="str">
        <f>VLOOKUP($B25,Startlist!$B:$H,3,FALSE)</f>
        <v>Rainer Aus</v>
      </c>
      <c r="E25" s="124" t="str">
        <f>VLOOKUP($B25,Startlist!$B:$H,4,FALSE)</f>
        <v>Simo Koskinen</v>
      </c>
      <c r="F25" s="121" t="str">
        <f>VLOOKUP($B25,Startlist!$B:$H,5,FALSE)</f>
        <v>EST</v>
      </c>
      <c r="G25" s="124" t="str">
        <f>VLOOKUP($B25,Startlist!$B:$H,7,FALSE)</f>
        <v>Mitsubishi Lancer Evo 9</v>
      </c>
      <c r="H25" s="139" t="str">
        <f>VLOOKUP(B25,Results!B:O,14,FALSE)</f>
        <v>57.45,3</v>
      </c>
      <c r="I25" s="140">
        <f>IF(ISERROR(FIND(":",H25)),LEFT(H25,FIND(".",H25,1)-1)*60+RIGHT(H25,LEN(H25)-FIND(".",H25,1)),LEFT(H25,FIND(":",H25,1)-1)*3600+MID(H25,4,2)*60+RIGHT(H25,LEN(H25)-FIND(".",H25,1)))</f>
        <v>3465.3</v>
      </c>
      <c r="J25" s="140"/>
      <c r="K25" s="134"/>
      <c r="L25" s="134"/>
      <c r="M25" s="137">
        <f>A23</f>
        <v>4</v>
      </c>
      <c r="N25" s="137">
        <v>3</v>
      </c>
      <c r="O25" s="138">
        <f>I23</f>
        <v>7380.5</v>
      </c>
    </row>
    <row r="26" spans="1:15" ht="12.75" customHeight="1">
      <c r="A26" s="261"/>
      <c r="B26" s="125">
        <v>35</v>
      </c>
      <c r="C26" s="121" t="str">
        <f>VLOOKUP($B26,Startlist!$B:$H,2,FALSE)</f>
        <v>MV8</v>
      </c>
      <c r="D26" s="124" t="str">
        <f>VLOOKUP($B26,Startlist!$B:$H,3,FALSE)</f>
        <v>Anre Saks</v>
      </c>
      <c r="E26" s="124" t="str">
        <f>VLOOKUP($B26,Startlist!$B:$H,4,FALSE)</f>
        <v>Rainer Maasik</v>
      </c>
      <c r="F26" s="121" t="str">
        <f>VLOOKUP($B26,Startlist!$B:$H,5,FALSE)</f>
        <v>EST</v>
      </c>
      <c r="G26" s="124" t="str">
        <f>VLOOKUP($B26,Startlist!$B:$H,7,FALSE)</f>
        <v>Mitsubishi Lancer Evo 7</v>
      </c>
      <c r="H26" s="139" t="str">
        <f>VLOOKUP(B26,Results!B:O,14,FALSE)</f>
        <v> 1:05.15,2</v>
      </c>
      <c r="I26" s="140">
        <f>IF(ISERROR(FIND(":",H26)),LEFT(H26,FIND(".",H26,1)-1)*60+RIGHT(H26,LEN(H26)-FIND(".",H26,1)),LEFT(H26,FIND(":",H26,1)-1)*3600+MID(H26,4,2)*60+RIGHT(H26,LEN(H26)-FIND(".",H26,1)))</f>
        <v>3915.2</v>
      </c>
      <c r="J26" s="140"/>
      <c r="K26" s="134"/>
      <c r="L26" s="134"/>
      <c r="M26" s="137">
        <f>A23</f>
        <v>4</v>
      </c>
      <c r="N26" s="137">
        <v>4</v>
      </c>
      <c r="O26" s="138">
        <f>I23</f>
        <v>7380.5</v>
      </c>
    </row>
    <row r="27" spans="1:15" ht="12.75" customHeight="1">
      <c r="A27" s="261"/>
      <c r="B27" s="125"/>
      <c r="C27" s="121"/>
      <c r="D27" s="124"/>
      <c r="E27" s="124"/>
      <c r="F27" s="121"/>
      <c r="G27" s="124"/>
      <c r="H27" s="139"/>
      <c r="I27" s="140"/>
      <c r="J27" s="134"/>
      <c r="K27" s="134"/>
      <c r="L27" s="134"/>
      <c r="M27" s="137">
        <f>A23</f>
        <v>4</v>
      </c>
      <c r="N27" s="137">
        <v>5</v>
      </c>
      <c r="O27" s="138">
        <f>I23</f>
        <v>7380.5</v>
      </c>
    </row>
    <row r="28" spans="1:15" ht="7.5" customHeight="1">
      <c r="A28" s="261"/>
      <c r="B28" s="125"/>
      <c r="C28" s="121"/>
      <c r="D28" s="122"/>
      <c r="E28" s="122"/>
      <c r="F28" s="121"/>
      <c r="G28" s="124"/>
      <c r="H28" s="133"/>
      <c r="I28" s="134"/>
      <c r="J28" s="134"/>
      <c r="K28" s="134"/>
      <c r="L28" s="134"/>
      <c r="M28" s="137">
        <f>A23</f>
        <v>4</v>
      </c>
      <c r="N28" s="137">
        <v>6</v>
      </c>
      <c r="O28" s="138">
        <f>I23</f>
        <v>7380.5</v>
      </c>
    </row>
    <row r="29" spans="1:17" s="259" customFormat="1" ht="12" customHeight="1">
      <c r="A29" s="260">
        <v>5</v>
      </c>
      <c r="B29" s="248" t="str">
        <f>VLOOKUP($B31,Startlist!$B:$H,6,FALSE)</f>
        <v>FUTURSOFT RACING TEAM</v>
      </c>
      <c r="C29" s="249"/>
      <c r="D29" s="250"/>
      <c r="E29" s="250"/>
      <c r="F29" s="249"/>
      <c r="G29" s="251"/>
      <c r="H29" s="252" t="str">
        <f>CONCATENATE(J29,":",RIGHT(K29,2),".",RIGHT(L29,4))</f>
        <v>2:07.10,7</v>
      </c>
      <c r="I29" s="253">
        <f>SMALL(I31:I33,1)+SMALL(I31:I33,2)</f>
        <v>7630.7</v>
      </c>
      <c r="J29" s="254">
        <f>INT(I29/3600)</f>
        <v>2</v>
      </c>
      <c r="K29" s="255" t="str">
        <f>CONCATENATE("0",INT((I29-(J29*3600))/60))</f>
        <v>07</v>
      </c>
      <c r="L29" s="253" t="str">
        <f>CONCATENATE("0",ROUND(I29-(J29*3600)-(K29*60),1))</f>
        <v>010,7</v>
      </c>
      <c r="M29" s="256">
        <f>A29</f>
        <v>5</v>
      </c>
      <c r="N29" s="256">
        <v>1</v>
      </c>
      <c r="O29" s="257">
        <f>I29</f>
        <v>7630.7</v>
      </c>
      <c r="P29" s="258"/>
      <c r="Q29" s="258"/>
    </row>
    <row r="30" spans="1:15" ht="7.5" customHeight="1">
      <c r="A30" s="261"/>
      <c r="B30" s="125"/>
      <c r="C30" s="121"/>
      <c r="D30" s="122"/>
      <c r="E30" s="122"/>
      <c r="F30" s="121"/>
      <c r="G30" s="124"/>
      <c r="H30" s="133"/>
      <c r="I30" s="134"/>
      <c r="J30" s="134"/>
      <c r="K30" s="134"/>
      <c r="L30" s="134"/>
      <c r="M30" s="137">
        <f>A29</f>
        <v>5</v>
      </c>
      <c r="N30" s="137">
        <v>2</v>
      </c>
      <c r="O30" s="138">
        <f>I29</f>
        <v>7630.7</v>
      </c>
    </row>
    <row r="31" spans="1:15" ht="12.75" customHeight="1">
      <c r="A31" s="261"/>
      <c r="B31" s="125">
        <v>7</v>
      </c>
      <c r="C31" s="121" t="str">
        <f>VLOOKUP($B31,Startlist!$B:$H,2,FALSE)</f>
        <v>MV1</v>
      </c>
      <c r="D31" s="124" t="str">
        <f>VLOOKUP($B31,Startlist!$B:$H,3,FALSE)</f>
        <v>Tomi Tukiainen</v>
      </c>
      <c r="E31" s="124" t="str">
        <f>VLOOKUP($B31,Startlist!$B:$H,4,FALSE)</f>
        <v>Mikko Pohjanharju</v>
      </c>
      <c r="F31" s="121" t="str">
        <f>VLOOKUP($B31,Startlist!$B:$H,5,FALSE)</f>
        <v>FIN</v>
      </c>
      <c r="G31" s="124" t="str">
        <f>VLOOKUP($B31,Startlist!$B:$H,7,FALSE)</f>
        <v>Ford Fiesta S2000</v>
      </c>
      <c r="H31" s="139" t="str">
        <f>VLOOKUP(B31,Results!B:O,14,FALSE)</f>
        <v> 1:01.45,5</v>
      </c>
      <c r="I31" s="140">
        <f>IF(ISERROR(FIND(":",H31)),LEFT(H31,FIND(".",H31,1)-1)*60+RIGHT(H31,LEN(H31)-FIND(".",H31,1)),LEFT(H31,FIND(":",H31,1)-1)*3600+MID(H31,4,2)*60+RIGHT(H31,LEN(H31)-FIND(".",H31,1)))</f>
        <v>3705.5</v>
      </c>
      <c r="J31" s="140"/>
      <c r="K31" s="134"/>
      <c r="L31" s="134"/>
      <c r="M31" s="137">
        <f>A29</f>
        <v>5</v>
      </c>
      <c r="N31" s="137">
        <v>3</v>
      </c>
      <c r="O31" s="138">
        <f>I29</f>
        <v>7630.7</v>
      </c>
    </row>
    <row r="32" spans="1:15" ht="12.75" customHeight="1">
      <c r="A32" s="261"/>
      <c r="B32" s="125">
        <v>92</v>
      </c>
      <c r="C32" s="121" t="str">
        <f>VLOOKUP($B32,Startlist!$B:$H,2,FALSE)</f>
        <v>MV6</v>
      </c>
      <c r="D32" s="124" t="str">
        <f>VLOOKUP($B32,Startlist!$B:$H,3,FALSE)</f>
        <v>Henri Tuomisto</v>
      </c>
      <c r="E32" s="124" t="str">
        <f>VLOOKUP($B32,Startlist!$B:$H,4,FALSE)</f>
        <v>Jukka Rasi</v>
      </c>
      <c r="F32" s="121" t="str">
        <f>VLOOKUP($B32,Startlist!$B:$H,5,FALSE)</f>
        <v>FIN</v>
      </c>
      <c r="G32" s="124" t="str">
        <f>VLOOKUP($B32,Startlist!$B:$H,7,FALSE)</f>
        <v>Opel Astra GSI</v>
      </c>
      <c r="H32" s="139" t="str">
        <f>VLOOKUP(B32,Results!B:O,14,FALSE)</f>
        <v> 1:05.25,2</v>
      </c>
      <c r="I32" s="140">
        <f>IF(ISERROR(FIND(":",H32)),LEFT(H32,FIND(".",H32,1)-1)*60+RIGHT(H32,LEN(H32)-FIND(".",H32,1)),LEFT(H32,FIND(":",H32,1)-1)*3600+MID(H32,4,2)*60+RIGHT(H32,LEN(H32)-FIND(".",H32,1)))</f>
        <v>3925.2</v>
      </c>
      <c r="J32" s="140"/>
      <c r="K32" s="134"/>
      <c r="L32" s="134"/>
      <c r="M32" s="137">
        <f>A29</f>
        <v>5</v>
      </c>
      <c r="N32" s="137">
        <v>4</v>
      </c>
      <c r="O32" s="138">
        <f>I29</f>
        <v>7630.7</v>
      </c>
    </row>
    <row r="33" spans="1:15" ht="12.75" customHeight="1">
      <c r="A33" s="261"/>
      <c r="B33" s="125"/>
      <c r="C33" s="121"/>
      <c r="D33" s="124"/>
      <c r="E33" s="124"/>
      <c r="F33" s="121"/>
      <c r="G33" s="124"/>
      <c r="H33" s="139"/>
      <c r="I33" s="140"/>
      <c r="J33" s="134"/>
      <c r="K33" s="134"/>
      <c r="L33" s="134"/>
      <c r="M33" s="137">
        <f>A29</f>
        <v>5</v>
      </c>
      <c r="N33" s="137">
        <v>5</v>
      </c>
      <c r="O33" s="138">
        <f>I29</f>
        <v>7630.7</v>
      </c>
    </row>
    <row r="34" spans="1:15" ht="7.5" customHeight="1">
      <c r="A34" s="261"/>
      <c r="B34" s="125"/>
      <c r="C34" s="121"/>
      <c r="D34" s="122"/>
      <c r="E34" s="122"/>
      <c r="F34" s="121"/>
      <c r="G34" s="124"/>
      <c r="H34" s="133"/>
      <c r="I34" s="134"/>
      <c r="J34" s="134"/>
      <c r="K34" s="134"/>
      <c r="L34" s="134"/>
      <c r="M34" s="137">
        <f>A29</f>
        <v>5</v>
      </c>
      <c r="N34" s="137">
        <v>6</v>
      </c>
      <c r="O34" s="138">
        <f>I29</f>
        <v>7630.7</v>
      </c>
    </row>
    <row r="35" spans="1:17" s="259" customFormat="1" ht="12" customHeight="1">
      <c r="A35" s="260">
        <v>6</v>
      </c>
      <c r="B35" s="248" t="str">
        <f>VLOOKUP($B37,Startlist!$B:$H,6,FALSE)&amp;" I"</f>
        <v>MS RACING I</v>
      </c>
      <c r="C35" s="249"/>
      <c r="D35" s="250"/>
      <c r="E35" s="250"/>
      <c r="F35" s="249"/>
      <c r="G35" s="251"/>
      <c r="H35" s="252" t="str">
        <f>CONCATENATE(J35,":",RIGHT(K35,2),".",RIGHT(L35,4))</f>
        <v>2:07.48,2</v>
      </c>
      <c r="I35" s="253">
        <f>SMALL(I37:I39,1)+SMALL(I37:I39,2)</f>
        <v>7668.200000000001</v>
      </c>
      <c r="J35" s="254">
        <f>INT(I35/3600)</f>
        <v>2</v>
      </c>
      <c r="K35" s="255" t="str">
        <f>CONCATENATE("0",INT((I35-(J35*3600))/60))</f>
        <v>07</v>
      </c>
      <c r="L35" s="253" t="str">
        <f>CONCATENATE("0",ROUND(I35-(J35*3600)-(K35*60),1))</f>
        <v>048,2</v>
      </c>
      <c r="M35" s="256">
        <f>A35</f>
        <v>6</v>
      </c>
      <c r="N35" s="256">
        <v>1</v>
      </c>
      <c r="O35" s="257">
        <f>I35</f>
        <v>7668.200000000001</v>
      </c>
      <c r="P35" s="258"/>
      <c r="Q35" s="258"/>
    </row>
    <row r="36" spans="1:15" ht="7.5" customHeight="1">
      <c r="A36" s="261"/>
      <c r="B36" s="125"/>
      <c r="C36" s="121"/>
      <c r="D36" s="122"/>
      <c r="E36" s="122"/>
      <c r="F36" s="121"/>
      <c r="G36" s="124"/>
      <c r="H36" s="133"/>
      <c r="I36" s="134"/>
      <c r="J36" s="134"/>
      <c r="K36" s="134"/>
      <c r="L36" s="134"/>
      <c r="M36" s="137">
        <f>A35</f>
        <v>6</v>
      </c>
      <c r="N36" s="137">
        <v>2</v>
      </c>
      <c r="O36" s="138">
        <f>I35</f>
        <v>7668.200000000001</v>
      </c>
    </row>
    <row r="37" spans="1:15" ht="12.75" customHeight="1">
      <c r="A37" s="261"/>
      <c r="B37" s="125">
        <v>18</v>
      </c>
      <c r="C37" s="121" t="str">
        <f>VLOOKUP($B37,Startlist!$B:$H,2,FALSE)</f>
        <v>MV7</v>
      </c>
      <c r="D37" s="124" t="str">
        <f>VLOOKUP($B37,Startlist!$B:$H,3,FALSE)</f>
        <v>Dmitry Nikonchuk</v>
      </c>
      <c r="E37" s="124" t="str">
        <f>VLOOKUP($B37,Startlist!$B:$H,4,FALSE)</f>
        <v>Elena Nikonchuk</v>
      </c>
      <c r="F37" s="121" t="str">
        <f>VLOOKUP($B37,Startlist!$B:$H,5,FALSE)</f>
        <v>RUS</v>
      </c>
      <c r="G37" s="124" t="str">
        <f>VLOOKUP($B37,Startlist!$B:$H,7,FALSE)</f>
        <v>BMW M3</v>
      </c>
      <c r="H37" s="139" t="str">
        <f>VLOOKUP(B37,Results!B:O,14,FALSE)</f>
        <v> 1:03.35,3</v>
      </c>
      <c r="I37" s="140">
        <f>IF(ISERROR(FIND(":",H37)),LEFT(H37,FIND(".",H37,1)-1)*60+RIGHT(H37,LEN(H37)-FIND(".",H37,1)),LEFT(H37,FIND(":",H37,1)-1)*3600+MID(H37,4,2)*60+RIGHT(H37,LEN(H37)-FIND(".",H37,1)))</f>
        <v>3815.3</v>
      </c>
      <c r="J37" s="140"/>
      <c r="K37" s="134"/>
      <c r="L37" s="134"/>
      <c r="M37" s="137">
        <f>A35</f>
        <v>6</v>
      </c>
      <c r="N37" s="137">
        <v>3</v>
      </c>
      <c r="O37" s="138">
        <f>I35</f>
        <v>7668.200000000001</v>
      </c>
    </row>
    <row r="38" spans="1:15" ht="12.75" customHeight="1">
      <c r="A38" s="261"/>
      <c r="B38" s="125">
        <v>30</v>
      </c>
      <c r="C38" s="121" t="str">
        <f>VLOOKUP($B38,Startlist!$B:$H,2,FALSE)</f>
        <v>MV4</v>
      </c>
      <c r="D38" s="124" t="str">
        <f>VLOOKUP($B38,Startlist!$B:$H,3,FALSE)</f>
        <v>David Sultanjants</v>
      </c>
      <c r="E38" s="124" t="str">
        <f>VLOOKUP($B38,Startlist!$B:$H,4,FALSE)</f>
        <v>Siim Oja</v>
      </c>
      <c r="F38" s="121" t="str">
        <f>VLOOKUP($B38,Startlist!$B:$H,5,FALSE)</f>
        <v>EST</v>
      </c>
      <c r="G38" s="124" t="str">
        <f>VLOOKUP($B38,Startlist!$B:$H,7,FALSE)</f>
        <v>Citroen DS3</v>
      </c>
      <c r="H38" s="139" t="str">
        <f>VLOOKUP(B38,Results!B:O,14,FALSE)</f>
        <v> 1:04.12,9</v>
      </c>
      <c r="I38" s="140">
        <f>IF(ISERROR(FIND(":",H38)),LEFT(H38,FIND(".",H38,1)-1)*60+RIGHT(H38,LEN(H38)-FIND(".",H38,1)),LEFT(H38,FIND(":",H38,1)-1)*3600+MID(H38,4,2)*60+RIGHT(H38,LEN(H38)-FIND(".",H38,1)))</f>
        <v>3852.9</v>
      </c>
      <c r="J38" s="140"/>
      <c r="K38" s="134"/>
      <c r="L38" s="134"/>
      <c r="M38" s="137">
        <f>A35</f>
        <v>6</v>
      </c>
      <c r="N38" s="137">
        <v>4</v>
      </c>
      <c r="O38" s="138">
        <f>I35</f>
        <v>7668.200000000001</v>
      </c>
    </row>
    <row r="39" spans="1:15" ht="12.75" customHeight="1">
      <c r="A39" s="261"/>
      <c r="B39" s="125">
        <v>40</v>
      </c>
      <c r="C39" s="121" t="str">
        <f>VLOOKUP($B39,Startlist!$B:$H,2,FALSE)</f>
        <v>MV7</v>
      </c>
      <c r="D39" s="124" t="str">
        <f>VLOOKUP($B39,Startlist!$B:$H,3,FALSE)</f>
        <v>Madis Vanaselja</v>
      </c>
      <c r="E39" s="124" t="str">
        <f>VLOOKUP($B39,Startlist!$B:$H,4,FALSE)</f>
        <v>Jaanus Hōbemägi</v>
      </c>
      <c r="F39" s="121" t="str">
        <f>VLOOKUP($B39,Startlist!$B:$H,5,FALSE)</f>
        <v>EST</v>
      </c>
      <c r="G39" s="124" t="str">
        <f>VLOOKUP($B39,Startlist!$B:$H,7,FALSE)</f>
        <v>BMW M3</v>
      </c>
      <c r="H39" s="139" t="str">
        <f>VLOOKUP(B39,Results!B:O,14,FALSE)</f>
        <v> 1:06.34,4</v>
      </c>
      <c r="I39" s="140">
        <f>IF(ISERROR(FIND(":",H39)),LEFT(H39,FIND(".",H39,1)-1)*60+RIGHT(H39,LEN(H39)-FIND(".",H39,1)),LEFT(H39,FIND(":",H39,1)-1)*3600+MID(H39,4,2)*60+RIGHT(H39,LEN(H39)-FIND(".",H39,1)))</f>
        <v>3994.4</v>
      </c>
      <c r="J39" s="134"/>
      <c r="K39" s="134"/>
      <c r="L39" s="134"/>
      <c r="M39" s="137">
        <f>A35</f>
        <v>6</v>
      </c>
      <c r="N39" s="137">
        <v>5</v>
      </c>
      <c r="O39" s="138">
        <f>I35</f>
        <v>7668.200000000001</v>
      </c>
    </row>
    <row r="40" spans="1:15" ht="7.5" customHeight="1">
      <c r="A40" s="261"/>
      <c r="B40" s="125"/>
      <c r="C40" s="121"/>
      <c r="D40" s="122"/>
      <c r="E40" s="122"/>
      <c r="F40" s="121"/>
      <c r="G40" s="124"/>
      <c r="H40" s="133"/>
      <c r="I40" s="134"/>
      <c r="J40" s="134"/>
      <c r="K40" s="134"/>
      <c r="L40" s="134"/>
      <c r="M40" s="137">
        <f>A35</f>
        <v>6</v>
      </c>
      <c r="N40" s="137">
        <v>6</v>
      </c>
      <c r="O40" s="138">
        <f>I35</f>
        <v>7668.200000000001</v>
      </c>
    </row>
    <row r="41" spans="1:17" s="259" customFormat="1" ht="12" customHeight="1">
      <c r="A41" s="260">
        <v>7</v>
      </c>
      <c r="B41" s="248" t="str">
        <f>VLOOKUP($B43,Startlist!$B:$H,6,FALSE)</f>
        <v>LAITSERALLYPARK</v>
      </c>
      <c r="C41" s="249"/>
      <c r="D41" s="250"/>
      <c r="E41" s="250"/>
      <c r="F41" s="249"/>
      <c r="G41" s="251"/>
      <c r="H41" s="252" t="str">
        <f>CONCATENATE(J41,":",RIGHT(K41,2),".",RIGHT(L41,4))</f>
        <v>2:09.32,2</v>
      </c>
      <c r="I41" s="253">
        <f>SMALL(I43:I45,1)+SMALL(I43:I45,2)</f>
        <v>7772.2</v>
      </c>
      <c r="J41" s="254">
        <f>INT(I41/3600)</f>
        <v>2</v>
      </c>
      <c r="K41" s="255" t="str">
        <f>CONCATENATE("0",INT((I41-(J41*3600))/60))</f>
        <v>09</v>
      </c>
      <c r="L41" s="253" t="str">
        <f>CONCATENATE("0",ROUND(I41-(J41*3600)-(K41*60),1))</f>
        <v>032,2</v>
      </c>
      <c r="M41" s="256">
        <f>A41</f>
        <v>7</v>
      </c>
      <c r="N41" s="256">
        <v>1</v>
      </c>
      <c r="O41" s="257">
        <f>I41</f>
        <v>7772.2</v>
      </c>
      <c r="P41" s="258"/>
      <c r="Q41" s="258"/>
    </row>
    <row r="42" spans="1:15" ht="7.5" customHeight="1">
      <c r="A42" s="261"/>
      <c r="B42" s="125"/>
      <c r="C42" s="121"/>
      <c r="D42" s="122"/>
      <c r="E42" s="122"/>
      <c r="F42" s="121"/>
      <c r="G42" s="124"/>
      <c r="H42" s="133"/>
      <c r="I42" s="134"/>
      <c r="J42" s="134"/>
      <c r="K42" s="134"/>
      <c r="L42" s="134"/>
      <c r="M42" s="137">
        <f>A41</f>
        <v>7</v>
      </c>
      <c r="N42" s="137">
        <v>2</v>
      </c>
      <c r="O42" s="138">
        <f>I41</f>
        <v>7772.2</v>
      </c>
    </row>
    <row r="43" spans="1:15" ht="12.75" customHeight="1">
      <c r="A43" s="261"/>
      <c r="B43" s="125">
        <v>17</v>
      </c>
      <c r="C43" s="121" t="str">
        <f>VLOOKUP($B43,Startlist!$B:$H,2,FALSE)</f>
        <v>MV7</v>
      </c>
      <c r="D43" s="124" t="str">
        <f>VLOOKUP($B43,Startlist!$B:$H,3,FALSE)</f>
        <v>Einar Laipaik</v>
      </c>
      <c r="E43" s="124" t="str">
        <f>VLOOKUP($B43,Startlist!$B:$H,4,FALSE)</f>
        <v>Siimo Suvemaa</v>
      </c>
      <c r="F43" s="121" t="str">
        <f>VLOOKUP($B43,Startlist!$B:$H,5,FALSE)</f>
        <v>EST</v>
      </c>
      <c r="G43" s="124" t="str">
        <f>VLOOKUP($B43,Startlist!$B:$H,7,FALSE)</f>
        <v>BMW M3</v>
      </c>
      <c r="H43" s="139" t="str">
        <f>VLOOKUP(B43,Results!B:O,14,FALSE)</f>
        <v> 1:02.18,2</v>
      </c>
      <c r="I43" s="140">
        <f>IF(ISERROR(FIND(":",H43)),LEFT(H43,FIND(".",H43,1)-1)*60+RIGHT(H43,LEN(H43)-FIND(".",H43,1)),LEFT(H43,FIND(":",H43,1)-1)*3600+MID(H43,4,2)*60+RIGHT(H43,LEN(H43)-FIND(".",H43,1)))</f>
        <v>3738.2</v>
      </c>
      <c r="J43" s="140"/>
      <c r="K43" s="134"/>
      <c r="L43" s="134"/>
      <c r="M43" s="137">
        <f>A41</f>
        <v>7</v>
      </c>
      <c r="N43" s="137">
        <v>3</v>
      </c>
      <c r="O43" s="138">
        <f>I41</f>
        <v>7772.2</v>
      </c>
    </row>
    <row r="44" spans="1:15" ht="12.75" customHeight="1">
      <c r="A44" s="261"/>
      <c r="B44" s="125">
        <v>104</v>
      </c>
      <c r="C44" s="121" t="str">
        <f>VLOOKUP($B44,Startlist!$B:$H,2,FALSE)</f>
        <v>MV6</v>
      </c>
      <c r="D44" s="124" t="str">
        <f>VLOOKUP($B44,Startlist!$B:$H,3,FALSE)</f>
        <v>Mart Kask</v>
      </c>
      <c r="E44" s="124" t="str">
        <f>VLOOKUP($B44,Startlist!$B:$H,4,FALSE)</f>
        <v>Jörgen Pukk</v>
      </c>
      <c r="F44" s="121" t="str">
        <f>VLOOKUP($B44,Startlist!$B:$H,5,FALSE)</f>
        <v>EST</v>
      </c>
      <c r="G44" s="124" t="str">
        <f>VLOOKUP($B44,Startlist!$B:$H,7,FALSE)</f>
        <v>BMW 318is</v>
      </c>
      <c r="H44" s="139" t="str">
        <f>VLOOKUP(B44,Results!B:O,14,FALSE)</f>
        <v> 1:07.14,0</v>
      </c>
      <c r="I44" s="140">
        <f>IF(ISERROR(FIND(":",H44)),LEFT(H44,FIND(".",H44,1)-1)*60+RIGHT(H44,LEN(H44)-FIND(".",H44,1)),LEFT(H44,FIND(":",H44,1)-1)*3600+MID(H44,4,2)*60+RIGHT(H44,LEN(H44)-FIND(".",H44,1)))</f>
        <v>4034</v>
      </c>
      <c r="J44" s="140"/>
      <c r="K44" s="134"/>
      <c r="L44" s="134"/>
      <c r="M44" s="137">
        <f>A41</f>
        <v>7</v>
      </c>
      <c r="N44" s="137">
        <v>4</v>
      </c>
      <c r="O44" s="138">
        <f>I41</f>
        <v>7772.2</v>
      </c>
    </row>
    <row r="45" spans="1:15" ht="12.75" customHeight="1">
      <c r="A45" s="261"/>
      <c r="B45" s="125"/>
      <c r="C45" s="121"/>
      <c r="D45" s="124"/>
      <c r="E45" s="124"/>
      <c r="F45" s="121"/>
      <c r="G45" s="124"/>
      <c r="H45" s="139"/>
      <c r="I45" s="140"/>
      <c r="J45" s="134"/>
      <c r="K45" s="134"/>
      <c r="L45" s="134"/>
      <c r="M45" s="137">
        <f>A41</f>
        <v>7</v>
      </c>
      <c r="N45" s="137">
        <v>5</v>
      </c>
      <c r="O45" s="138">
        <f>I41</f>
        <v>7772.2</v>
      </c>
    </row>
    <row r="46" spans="1:15" ht="7.5" customHeight="1">
      <c r="A46" s="261"/>
      <c r="B46" s="125"/>
      <c r="C46" s="121"/>
      <c r="D46" s="122"/>
      <c r="E46" s="122"/>
      <c r="F46" s="121"/>
      <c r="G46" s="124"/>
      <c r="H46" s="133"/>
      <c r="I46" s="134"/>
      <c r="J46" s="134"/>
      <c r="K46" s="134"/>
      <c r="L46" s="134"/>
      <c r="M46" s="137">
        <f>A41</f>
        <v>7</v>
      </c>
      <c r="N46" s="137">
        <v>6</v>
      </c>
      <c r="O46" s="138">
        <f>I41</f>
        <v>7772.2</v>
      </c>
    </row>
    <row r="47" spans="1:17" s="259" customFormat="1" ht="12" customHeight="1">
      <c r="A47" s="260">
        <v>8</v>
      </c>
      <c r="B47" s="248" t="str">
        <f>VLOOKUP($B49,Startlist!$B:$H,6,FALSE)&amp;" II"</f>
        <v>ASRT RALLY TEAM II</v>
      </c>
      <c r="C47" s="249"/>
      <c r="D47" s="250"/>
      <c r="E47" s="250"/>
      <c r="F47" s="249"/>
      <c r="G47" s="251"/>
      <c r="H47" s="252" t="str">
        <f>CONCATENATE(J47,":",RIGHT(K47,2),".",RIGHT(L47,4))</f>
        <v>2:11.14,2</v>
      </c>
      <c r="I47" s="253">
        <f>SMALL(I49:I51,1)+SMALL(I49:I51,2)</f>
        <v>7874.200000000001</v>
      </c>
      <c r="J47" s="254">
        <f>INT(I47/3600)</f>
        <v>2</v>
      </c>
      <c r="K47" s="255" t="str">
        <f>CONCATENATE("0",INT((I47-(J47*3600))/60))</f>
        <v>011</v>
      </c>
      <c r="L47" s="253" t="str">
        <f>CONCATENATE("0",ROUND(I47-(J47*3600)-(K47*60),1))</f>
        <v>014,2</v>
      </c>
      <c r="M47" s="256">
        <f>A47</f>
        <v>8</v>
      </c>
      <c r="N47" s="256">
        <v>1</v>
      </c>
      <c r="O47" s="257">
        <f>I47</f>
        <v>7874.200000000001</v>
      </c>
      <c r="P47" s="258"/>
      <c r="Q47" s="258"/>
    </row>
    <row r="48" spans="1:15" ht="7.5" customHeight="1">
      <c r="A48" s="261"/>
      <c r="B48" s="125"/>
      <c r="C48" s="121"/>
      <c r="D48" s="122"/>
      <c r="E48" s="122"/>
      <c r="F48" s="121"/>
      <c r="G48" s="124"/>
      <c r="H48" s="133"/>
      <c r="I48" s="134"/>
      <c r="J48" s="134"/>
      <c r="K48" s="134"/>
      <c r="L48" s="134"/>
      <c r="M48" s="137">
        <f>A47</f>
        <v>8</v>
      </c>
      <c r="N48" s="137">
        <v>2</v>
      </c>
      <c r="O48" s="138">
        <f>I47</f>
        <v>7874.200000000001</v>
      </c>
    </row>
    <row r="49" spans="1:15" ht="12.75" customHeight="1">
      <c r="A49" s="261"/>
      <c r="B49" s="125">
        <v>57</v>
      </c>
      <c r="C49" s="121" t="str">
        <f>VLOOKUP($B49,Startlist!$B:$H,2,FALSE)</f>
        <v>MV4</v>
      </c>
      <c r="D49" s="124" t="str">
        <f>VLOOKUP($B49,Startlist!$B:$H,3,FALSE)</f>
        <v>Petr Turkin</v>
      </c>
      <c r="E49" s="124" t="str">
        <f>VLOOKUP($B49,Startlist!$B:$H,4,FALSE)</f>
        <v>Vasily Mirkotan</v>
      </c>
      <c r="F49" s="121" t="str">
        <f>VLOOKUP($B49,Startlist!$B:$H,5,FALSE)</f>
        <v>RUS</v>
      </c>
      <c r="G49" s="124" t="str">
        <f>VLOOKUP($B49,Startlist!$B:$H,7,FALSE)</f>
        <v>Citroen DS3 Racing</v>
      </c>
      <c r="H49" s="139" t="str">
        <f>VLOOKUP(B49,Results!B:O,14,FALSE)</f>
        <v> 1:06.07,4</v>
      </c>
      <c r="I49" s="140">
        <f>IF(ISERROR(FIND(":",H49)),LEFT(H49,FIND(".",H49,1)-1)*60+RIGHT(H49,LEN(H49)-FIND(".",H49,1)),LEFT(H49,FIND(":",H49,1)-1)*3600+MID(H49,4,2)*60+RIGHT(H49,LEN(H49)-FIND(".",H49,1)))</f>
        <v>3967.4</v>
      </c>
      <c r="J49" s="140"/>
      <c r="K49" s="134"/>
      <c r="L49" s="134"/>
      <c r="M49" s="137">
        <f>A47</f>
        <v>8</v>
      </c>
      <c r="N49" s="137">
        <v>3</v>
      </c>
      <c r="O49" s="138">
        <f>I47</f>
        <v>7874.200000000001</v>
      </c>
    </row>
    <row r="50" spans="1:15" ht="12.75" customHeight="1">
      <c r="A50" s="261"/>
      <c r="B50" s="125">
        <v>200</v>
      </c>
      <c r="C50" s="121" t="str">
        <f>VLOOKUP($B50,Startlist!$B:$H,2,FALSE)</f>
        <v>MV3</v>
      </c>
      <c r="D50" s="124" t="str">
        <f>VLOOKUP($B50,Startlist!$B:$H,3,FALSE)</f>
        <v>Karl Tarrend</v>
      </c>
      <c r="E50" s="124" t="str">
        <f>VLOOKUP($B50,Startlist!$B:$H,4,FALSE)</f>
        <v>Mirko Kaunis</v>
      </c>
      <c r="F50" s="121" t="str">
        <f>VLOOKUP($B50,Startlist!$B:$H,5,FALSE)</f>
        <v>EST</v>
      </c>
      <c r="G50" s="124" t="str">
        <f>VLOOKUP($B50,Startlist!$B:$H,7,FALSE)</f>
        <v>Citroen C2 R2</v>
      </c>
      <c r="H50" s="139" t="str">
        <f>VLOOKUP(B50,Results!B:O,14,FALSE)</f>
        <v> 1:05.06,8</v>
      </c>
      <c r="I50" s="140">
        <f>IF(ISERROR(FIND(":",H50)),LEFT(H50,FIND(".",H50,1)-1)*60+RIGHT(H50,LEN(H50)-FIND(".",H50,1)),LEFT(H50,FIND(":",H50,1)-1)*3600+MID(H50,4,2)*60+RIGHT(H50,LEN(H50)-FIND(".",H50,1)))</f>
        <v>3906.8</v>
      </c>
      <c r="J50" s="140"/>
      <c r="K50" s="134"/>
      <c r="L50" s="134"/>
      <c r="M50" s="137">
        <f>A47</f>
        <v>8</v>
      </c>
      <c r="N50" s="137">
        <v>4</v>
      </c>
      <c r="O50" s="138">
        <f>I47</f>
        <v>7874.200000000001</v>
      </c>
    </row>
    <row r="51" spans="1:15" ht="12.75" customHeight="1">
      <c r="A51" s="261"/>
      <c r="B51" s="125"/>
      <c r="C51" s="121"/>
      <c r="D51" s="124"/>
      <c r="E51" s="124"/>
      <c r="F51" s="121"/>
      <c r="G51" s="124"/>
      <c r="H51" s="139"/>
      <c r="I51" s="140"/>
      <c r="J51" s="134"/>
      <c r="K51" s="134"/>
      <c r="L51" s="134"/>
      <c r="M51" s="137">
        <f>A47</f>
        <v>8</v>
      </c>
      <c r="N51" s="137">
        <v>5</v>
      </c>
      <c r="O51" s="138">
        <f>I47</f>
        <v>7874.200000000001</v>
      </c>
    </row>
    <row r="52" spans="1:15" ht="7.5" customHeight="1">
      <c r="A52" s="261"/>
      <c r="B52" s="125"/>
      <c r="C52" s="121"/>
      <c r="D52" s="122"/>
      <c r="E52" s="122"/>
      <c r="F52" s="121"/>
      <c r="G52" s="124"/>
      <c r="H52" s="133"/>
      <c r="I52" s="134"/>
      <c r="J52" s="134"/>
      <c r="K52" s="134"/>
      <c r="L52" s="134"/>
      <c r="M52" s="137">
        <f>A47</f>
        <v>8</v>
      </c>
      <c r="N52" s="137">
        <v>6</v>
      </c>
      <c r="O52" s="138">
        <f>I47</f>
        <v>7874.200000000001</v>
      </c>
    </row>
    <row r="53" spans="1:17" s="259" customFormat="1" ht="12" customHeight="1">
      <c r="A53" s="260">
        <v>9</v>
      </c>
      <c r="B53" s="248" t="str">
        <f>VLOOKUP($B55,Startlist!$B:$H,6,FALSE)</f>
        <v>CUEKS RACING</v>
      </c>
      <c r="C53" s="249"/>
      <c r="D53" s="250"/>
      <c r="E53" s="250"/>
      <c r="F53" s="249"/>
      <c r="G53" s="251"/>
      <c r="H53" s="252" t="str">
        <f>CONCATENATE(J53,":",RIGHT(K53,2),".",RIGHT(L53,4))</f>
        <v>2:13.03,6</v>
      </c>
      <c r="I53" s="253">
        <f>SMALL(I55:I57,1)+SMALL(I55:I57,2)</f>
        <v>7983.599999999999</v>
      </c>
      <c r="J53" s="254">
        <f>INT(I53/3600)</f>
        <v>2</v>
      </c>
      <c r="K53" s="255" t="str">
        <f>CONCATENATE("0",INT((I53-(J53*3600))/60))</f>
        <v>013</v>
      </c>
      <c r="L53" s="253" t="str">
        <f>CONCATENATE("0",ROUND(I53-(J53*3600)-(K53*60),1))</f>
        <v>03,6</v>
      </c>
      <c r="M53" s="256">
        <f>A53</f>
        <v>9</v>
      </c>
      <c r="N53" s="256">
        <v>1</v>
      </c>
      <c r="O53" s="257">
        <f>I53</f>
        <v>7983.599999999999</v>
      </c>
      <c r="P53" s="258"/>
      <c r="Q53" s="258"/>
    </row>
    <row r="54" spans="1:15" ht="7.5" customHeight="1">
      <c r="A54" s="261"/>
      <c r="B54" s="125"/>
      <c r="C54" s="121"/>
      <c r="D54" s="122"/>
      <c r="E54" s="122"/>
      <c r="F54" s="121"/>
      <c r="G54" s="124"/>
      <c r="H54" s="133"/>
      <c r="I54" s="134"/>
      <c r="J54" s="134"/>
      <c r="K54" s="134"/>
      <c r="L54" s="134"/>
      <c r="M54" s="137">
        <f>A53</f>
        <v>9</v>
      </c>
      <c r="N54" s="137">
        <v>2</v>
      </c>
      <c r="O54" s="138">
        <f>I53</f>
        <v>7983.599999999999</v>
      </c>
    </row>
    <row r="55" spans="1:15" ht="12.75" customHeight="1">
      <c r="A55" s="261"/>
      <c r="B55" s="125">
        <v>23</v>
      </c>
      <c r="C55" s="121" t="str">
        <f>VLOOKUP($B55,Startlist!$B:$H,2,FALSE)</f>
        <v>MV8</v>
      </c>
      <c r="D55" s="124" t="str">
        <f>VLOOKUP($B55,Startlist!$B:$H,3,FALSE)</f>
        <v>Rünno Ubinhain</v>
      </c>
      <c r="E55" s="124" t="str">
        <f>VLOOKUP($B55,Startlist!$B:$H,4,FALSE)</f>
        <v>Carl Terras</v>
      </c>
      <c r="F55" s="121" t="str">
        <f>VLOOKUP($B55,Startlist!$B:$H,5,FALSE)</f>
        <v>EST</v>
      </c>
      <c r="G55" s="124" t="str">
        <f>VLOOKUP($B55,Startlist!$B:$H,7,FALSE)</f>
        <v>Subaru Impreza</v>
      </c>
      <c r="H55" s="139" t="str">
        <f>VLOOKUP(B55,Results!B:O,14,FALSE)</f>
        <v> 1:08.39,9</v>
      </c>
      <c r="I55" s="140">
        <f>IF(ISERROR(FIND(":",H55)),LEFT(H55,FIND(".",H55,1)-1)*60+RIGHT(H55,LEN(H55)-FIND(".",H55,1)),LEFT(H55,FIND(":",H55,1)-1)*3600+MID(H55,4,2)*60+RIGHT(H55,LEN(H55)-FIND(".",H55,1)))</f>
        <v>4119.9</v>
      </c>
      <c r="J55" s="140"/>
      <c r="K55" s="134"/>
      <c r="L55" s="134"/>
      <c r="M55" s="137">
        <f>A53</f>
        <v>9</v>
      </c>
      <c r="N55" s="137">
        <v>3</v>
      </c>
      <c r="O55" s="138">
        <f>I53</f>
        <v>7983.599999999999</v>
      </c>
    </row>
    <row r="56" spans="1:15" ht="12.75" customHeight="1">
      <c r="A56" s="261"/>
      <c r="B56" s="125">
        <v>41</v>
      </c>
      <c r="C56" s="121" t="str">
        <f>VLOOKUP($B56,Startlist!$B:$H,2,FALSE)</f>
        <v>MV7</v>
      </c>
      <c r="D56" s="124" t="str">
        <f>VLOOKUP($B56,Startlist!$B:$H,3,FALSE)</f>
        <v>Mario Jürimäe</v>
      </c>
      <c r="E56" s="124" t="str">
        <f>VLOOKUP($B56,Startlist!$B:$H,4,FALSE)</f>
        <v>Rauno Rohtmets</v>
      </c>
      <c r="F56" s="121" t="str">
        <f>VLOOKUP($B56,Startlist!$B:$H,5,FALSE)</f>
        <v>EST</v>
      </c>
      <c r="G56" s="124" t="str">
        <f>VLOOKUP($B56,Startlist!$B:$H,7,FALSE)</f>
        <v>BMW M3</v>
      </c>
      <c r="H56" s="139" t="str">
        <f>VLOOKUP(B56,Results!B:O,14,FALSE)</f>
        <v> 1:04.23,7</v>
      </c>
      <c r="I56" s="140">
        <f>IF(ISERROR(FIND(":",H56)),LEFT(H56,FIND(".",H56,1)-1)*60+RIGHT(H56,LEN(H56)-FIND(".",H56,1)),LEFT(H56,FIND(":",H56,1)-1)*3600+MID(H56,4,2)*60+RIGHT(H56,LEN(H56)-FIND(".",H56,1)))</f>
        <v>3863.7</v>
      </c>
      <c r="J56" s="140"/>
      <c r="K56" s="134"/>
      <c r="L56" s="134"/>
      <c r="M56" s="137">
        <f>A53</f>
        <v>9</v>
      </c>
      <c r="N56" s="137">
        <v>4</v>
      </c>
      <c r="O56" s="138">
        <f>I53</f>
        <v>7983.599999999999</v>
      </c>
    </row>
    <row r="57" spans="1:15" ht="12.75" customHeight="1">
      <c r="A57" s="261"/>
      <c r="B57" s="125">
        <v>208</v>
      </c>
      <c r="C57" s="121" t="str">
        <f>VLOOKUP($B57,Startlist!$B:$H,2,FALSE)</f>
        <v>MV3</v>
      </c>
      <c r="D57" s="124" t="str">
        <f>VLOOKUP($B57,Startlist!$B:$H,3,FALSE)</f>
        <v>Miko Niinemäe</v>
      </c>
      <c r="E57" s="124" t="str">
        <f>VLOOKUP($B57,Startlist!$B:$H,4,FALSE)</f>
        <v>Martin Valter</v>
      </c>
      <c r="F57" s="121" t="str">
        <f>VLOOKUP($B57,Startlist!$B:$H,5,FALSE)</f>
        <v>EST</v>
      </c>
      <c r="G57" s="124" t="str">
        <f>VLOOKUP($B57,Startlist!$B:$H,7,FALSE)</f>
        <v>Peugeot 208</v>
      </c>
      <c r="H57" s="291" t="s">
        <v>728</v>
      </c>
      <c r="I57" s="140"/>
      <c r="J57" s="134"/>
      <c r="K57" s="134"/>
      <c r="L57" s="134"/>
      <c r="M57" s="137">
        <f>A53</f>
        <v>9</v>
      </c>
      <c r="N57" s="137">
        <v>5</v>
      </c>
      <c r="O57" s="138">
        <f>I53</f>
        <v>7983.599999999999</v>
      </c>
    </row>
    <row r="58" spans="1:15" ht="7.5" customHeight="1">
      <c r="A58" s="261"/>
      <c r="B58" s="125"/>
      <c r="C58" s="121"/>
      <c r="D58" s="122"/>
      <c r="E58" s="122"/>
      <c r="F58" s="121"/>
      <c r="G58" s="124"/>
      <c r="H58" s="133"/>
      <c r="I58" s="134"/>
      <c r="J58" s="134"/>
      <c r="K58" s="134"/>
      <c r="L58" s="134"/>
      <c r="M58" s="137">
        <f>A53</f>
        <v>9</v>
      </c>
      <c r="N58" s="137">
        <v>6</v>
      </c>
      <c r="O58" s="138">
        <f>I53</f>
        <v>7983.599999999999</v>
      </c>
    </row>
    <row r="59" spans="1:17" s="259" customFormat="1" ht="12" customHeight="1">
      <c r="A59" s="260">
        <v>10</v>
      </c>
      <c r="B59" s="248" t="str">
        <f>VLOOKUP($B61,Startlist!$B:$H,6,FALSE)&amp;" I"</f>
        <v>TIKKRI MOTORSPORT I</v>
      </c>
      <c r="C59" s="249"/>
      <c r="D59" s="250"/>
      <c r="E59" s="250"/>
      <c r="F59" s="249"/>
      <c r="G59" s="251"/>
      <c r="H59" s="252" t="str">
        <f>CONCATENATE(J59,":",RIGHT(K59,2),".",RIGHT(L59,4))</f>
        <v>2:13.48,1</v>
      </c>
      <c r="I59" s="253">
        <f>SMALL(I61:I63,1)+SMALL(I61:I63,2)</f>
        <v>8028.1</v>
      </c>
      <c r="J59" s="254">
        <f>INT(I59/3600)</f>
        <v>2</v>
      </c>
      <c r="K59" s="255" t="str">
        <f>CONCATENATE("0",INT((I59-(J59*3600))/60))</f>
        <v>013</v>
      </c>
      <c r="L59" s="253" t="str">
        <f>CONCATENATE("0",ROUND(I59-(J59*3600)-(K59*60),1))</f>
        <v>048,1</v>
      </c>
      <c r="M59" s="256">
        <f>A59</f>
        <v>10</v>
      </c>
      <c r="N59" s="256">
        <v>1</v>
      </c>
      <c r="O59" s="257">
        <f>I59</f>
        <v>8028.1</v>
      </c>
      <c r="P59" s="258"/>
      <c r="Q59" s="258"/>
    </row>
    <row r="60" spans="1:15" ht="7.5" customHeight="1">
      <c r="A60" s="261"/>
      <c r="B60" s="125"/>
      <c r="C60" s="121"/>
      <c r="D60" s="122"/>
      <c r="E60" s="122"/>
      <c r="F60" s="121"/>
      <c r="G60" s="124"/>
      <c r="H60" s="133"/>
      <c r="I60" s="134"/>
      <c r="J60" s="134"/>
      <c r="K60" s="134"/>
      <c r="L60" s="134"/>
      <c r="M60" s="137">
        <f>A59</f>
        <v>10</v>
      </c>
      <c r="N60" s="137">
        <v>2</v>
      </c>
      <c r="O60" s="138">
        <f>I59</f>
        <v>8028.1</v>
      </c>
    </row>
    <row r="61" spans="1:15" ht="12.75" customHeight="1">
      <c r="A61" s="261"/>
      <c r="B61" s="125">
        <v>8</v>
      </c>
      <c r="C61" s="121" t="str">
        <f>VLOOKUP($B61,Startlist!$B:$H,2,FALSE)</f>
        <v>MV8</v>
      </c>
      <c r="D61" s="124" t="str">
        <f>VLOOKUP($B61,Startlist!$B:$H,3,FALSE)</f>
        <v>Ranno Bundsen</v>
      </c>
      <c r="E61" s="124" t="str">
        <f>VLOOKUP($B61,Startlist!$B:$H,4,FALSE)</f>
        <v>Robert Loshtshenikov</v>
      </c>
      <c r="F61" s="121" t="str">
        <f>VLOOKUP($B61,Startlist!$B:$H,5,FALSE)</f>
        <v>EST</v>
      </c>
      <c r="G61" s="124" t="str">
        <f>VLOOKUP($B61,Startlist!$B:$H,7,FALSE)</f>
        <v>Mitsubishi Lancer Evo 6</v>
      </c>
      <c r="H61" s="291" t="s">
        <v>728</v>
      </c>
      <c r="I61" s="140"/>
      <c r="J61" s="140"/>
      <c r="K61" s="134"/>
      <c r="L61" s="134"/>
      <c r="M61" s="137">
        <f>A59</f>
        <v>10</v>
      </c>
      <c r="N61" s="137">
        <v>3</v>
      </c>
      <c r="O61" s="138">
        <f>I59</f>
        <v>8028.1</v>
      </c>
    </row>
    <row r="62" spans="1:15" ht="12.75" customHeight="1">
      <c r="A62" s="261"/>
      <c r="B62" s="125">
        <v>26</v>
      </c>
      <c r="C62" s="121" t="str">
        <f>VLOOKUP($B62,Startlist!$B:$H,2,FALSE)</f>
        <v>MV8</v>
      </c>
      <c r="D62" s="124" t="str">
        <f>VLOOKUP($B62,Startlist!$B:$H,3,FALSE)</f>
        <v>Aiko Aigro</v>
      </c>
      <c r="E62" s="124" t="str">
        <f>VLOOKUP($B62,Startlist!$B:$H,4,FALSE)</f>
        <v>Kermo Kärtmann</v>
      </c>
      <c r="F62" s="121" t="str">
        <f>VLOOKUP($B62,Startlist!$B:$H,5,FALSE)</f>
        <v>EST</v>
      </c>
      <c r="G62" s="124" t="str">
        <f>VLOOKUP($B62,Startlist!$B:$H,7,FALSE)</f>
        <v>Mitsubishi Lancer Evo 6</v>
      </c>
      <c r="H62" s="139" t="str">
        <f>VLOOKUP(B62,Results!B:O,14,FALSE)</f>
        <v> 1:07.50,9</v>
      </c>
      <c r="I62" s="140">
        <f>IF(ISERROR(FIND(":",H62)),LEFT(H62,FIND(".",H62,1)-1)*60+RIGHT(H62,LEN(H62)-FIND(".",H62,1)),LEFT(H62,FIND(":",H62,1)-1)*3600+MID(H62,4,2)*60+RIGHT(H62,LEN(H62)-FIND(".",H62,1)))</f>
        <v>4070.9</v>
      </c>
      <c r="J62" s="140"/>
      <c r="K62" s="134"/>
      <c r="L62" s="134"/>
      <c r="M62" s="137">
        <f>A59</f>
        <v>10</v>
      </c>
      <c r="N62" s="137">
        <v>4</v>
      </c>
      <c r="O62" s="138">
        <f>I59</f>
        <v>8028.1</v>
      </c>
    </row>
    <row r="63" spans="1:15" ht="12.75" customHeight="1">
      <c r="A63" s="261"/>
      <c r="B63" s="125">
        <v>58</v>
      </c>
      <c r="C63" s="121" t="str">
        <f>VLOOKUP($B63,Startlist!$B:$H,2,FALSE)</f>
        <v>MV8</v>
      </c>
      <c r="D63" s="124" t="str">
        <f>VLOOKUP($B63,Startlist!$B:$H,3,FALSE)</f>
        <v>Vadim Kuznetsov</v>
      </c>
      <c r="E63" s="124" t="str">
        <f>VLOOKUP($B63,Startlist!$B:$H,4,FALSE)</f>
        <v>Roman Kapustin</v>
      </c>
      <c r="F63" s="121" t="str">
        <f>VLOOKUP($B63,Startlist!$B:$H,5,FALSE)</f>
        <v>RUS</v>
      </c>
      <c r="G63" s="124" t="str">
        <f>VLOOKUP($B63,Startlist!$B:$H,7,FALSE)</f>
        <v>Mitsubishi Lancer Evo 8</v>
      </c>
      <c r="H63" s="139" t="str">
        <f>VLOOKUP(B63,Results!B:O,14,FALSE)</f>
        <v> 1:05.57,2</v>
      </c>
      <c r="I63" s="140">
        <f>IF(ISERROR(FIND(":",H63)),LEFT(H63,FIND(".",H63,1)-1)*60+RIGHT(H63,LEN(H63)-FIND(".",H63,1)),LEFT(H63,FIND(":",H63,1)-1)*3600+MID(H63,4,2)*60+RIGHT(H63,LEN(H63)-FIND(".",H63,1)))</f>
        <v>3957.2</v>
      </c>
      <c r="J63" s="134"/>
      <c r="K63" s="134"/>
      <c r="L63" s="134"/>
      <c r="M63" s="137">
        <f>A59</f>
        <v>10</v>
      </c>
      <c r="N63" s="137">
        <v>5</v>
      </c>
      <c r="O63" s="138">
        <f>I59</f>
        <v>8028.1</v>
      </c>
    </row>
    <row r="64" spans="1:15" ht="7.5" customHeight="1">
      <c r="A64" s="261"/>
      <c r="B64" s="125"/>
      <c r="C64" s="121"/>
      <c r="D64" s="122"/>
      <c r="E64" s="122"/>
      <c r="F64" s="121"/>
      <c r="G64" s="124"/>
      <c r="H64" s="133"/>
      <c r="I64" s="134"/>
      <c r="J64" s="134"/>
      <c r="K64" s="134"/>
      <c r="L64" s="134"/>
      <c r="M64" s="137">
        <f>A59</f>
        <v>10</v>
      </c>
      <c r="N64" s="137">
        <v>6</v>
      </c>
      <c r="O64" s="138">
        <f>I59</f>
        <v>8028.1</v>
      </c>
    </row>
    <row r="65" spans="1:17" s="259" customFormat="1" ht="12" customHeight="1">
      <c r="A65" s="260">
        <v>11</v>
      </c>
      <c r="B65" s="248" t="str">
        <f>VLOOKUP($B67,Startlist!$B:$H,6,FALSE)</f>
        <v>ALM MOTORSPORT</v>
      </c>
      <c r="C65" s="249"/>
      <c r="D65" s="250"/>
      <c r="E65" s="250"/>
      <c r="F65" s="249"/>
      <c r="G65" s="251"/>
      <c r="H65" s="252" t="str">
        <f>CONCATENATE(J65,":",RIGHT(K65,2),".",RIGHT(L65,4))</f>
        <v>2:15.49,5</v>
      </c>
      <c r="I65" s="253">
        <f>SMALL(I67:I69,1)+SMALL(I67:I69,2)</f>
        <v>8149.5</v>
      </c>
      <c r="J65" s="254">
        <f>INT(I65/3600)</f>
        <v>2</v>
      </c>
      <c r="K65" s="255" t="str">
        <f>CONCATENATE("0",INT((I65-(J65*3600))/60))</f>
        <v>015</v>
      </c>
      <c r="L65" s="253" t="str">
        <f>CONCATENATE("0",ROUND(I65-(J65*3600)-(K65*60),1))</f>
        <v>049,5</v>
      </c>
      <c r="M65" s="256">
        <f>A65</f>
        <v>11</v>
      </c>
      <c r="N65" s="256">
        <v>1</v>
      </c>
      <c r="O65" s="257">
        <f>I65</f>
        <v>8149.5</v>
      </c>
      <c r="P65" s="258"/>
      <c r="Q65" s="258"/>
    </row>
    <row r="66" spans="1:15" ht="7.5" customHeight="1">
      <c r="A66" s="261"/>
      <c r="B66" s="125"/>
      <c r="C66" s="121"/>
      <c r="D66" s="122"/>
      <c r="E66" s="122"/>
      <c r="F66" s="121"/>
      <c r="G66" s="124"/>
      <c r="H66" s="133"/>
      <c r="I66" s="134"/>
      <c r="J66" s="134"/>
      <c r="K66" s="134"/>
      <c r="L66" s="134"/>
      <c r="M66" s="137">
        <f>A65</f>
        <v>11</v>
      </c>
      <c r="N66" s="137">
        <v>2</v>
      </c>
      <c r="O66" s="138">
        <f>I65</f>
        <v>8149.5</v>
      </c>
    </row>
    <row r="67" spans="1:15" ht="12.75" customHeight="1">
      <c r="A67" s="261"/>
      <c r="B67" s="125">
        <v>70</v>
      </c>
      <c r="C67" s="121" t="str">
        <f>VLOOKUP($B67,Startlist!$B:$H,2,FALSE)</f>
        <v>MV4</v>
      </c>
      <c r="D67" s="124" t="str">
        <f>VLOOKUP($B67,Startlist!$B:$H,3,FALSE)</f>
        <v>Aleksander Kudryavtsev</v>
      </c>
      <c r="E67" s="124" t="str">
        <f>VLOOKUP($B67,Startlist!$B:$H,4,FALSE)</f>
        <v>Anna Zavershinskaya</v>
      </c>
      <c r="F67" s="121" t="str">
        <f>VLOOKUP($B67,Startlist!$B:$H,5,FALSE)</f>
        <v>RUS</v>
      </c>
      <c r="G67" s="124" t="str">
        <f>VLOOKUP($B67,Startlist!$B:$H,7,FALSE)</f>
        <v>Renault Clio R3</v>
      </c>
      <c r="H67" s="139" t="str">
        <f>VLOOKUP(B67,Results!B:O,14,FALSE)</f>
        <v> 1:06.30,7</v>
      </c>
      <c r="I67" s="140">
        <f>IF(ISERROR(FIND(":",H67)),LEFT(H67,FIND(".",H67,1)-1)*60+RIGHT(H67,LEN(H67)-FIND(".",H67,1)),LEFT(H67,FIND(":",H67,1)-1)*3600+MID(H67,4,2)*60+RIGHT(H67,LEN(H67)-FIND(".",H67,1)))</f>
        <v>3990.7</v>
      </c>
      <c r="J67" s="140"/>
      <c r="K67" s="134"/>
      <c r="L67" s="134"/>
      <c r="M67" s="137">
        <f>A65</f>
        <v>11</v>
      </c>
      <c r="N67" s="137">
        <v>3</v>
      </c>
      <c r="O67" s="138">
        <f>I65</f>
        <v>8149.5</v>
      </c>
    </row>
    <row r="68" spans="1:15" ht="12.75" customHeight="1">
      <c r="A68" s="261"/>
      <c r="B68" s="125">
        <v>82</v>
      </c>
      <c r="C68" s="121" t="str">
        <f>VLOOKUP($B68,Startlist!$B:$H,2,FALSE)</f>
        <v>MV8</v>
      </c>
      <c r="D68" s="124" t="str">
        <f>VLOOKUP($B68,Startlist!$B:$H,3,FALSE)</f>
        <v>Allar Goldberg</v>
      </c>
      <c r="E68" s="124" t="str">
        <f>VLOOKUP($B68,Startlist!$B:$H,4,FALSE)</f>
        <v>Kaarel Lääne</v>
      </c>
      <c r="F68" s="121" t="str">
        <f>VLOOKUP($B68,Startlist!$B:$H,5,FALSE)</f>
        <v>EST</v>
      </c>
      <c r="G68" s="124" t="str">
        <f>VLOOKUP($B68,Startlist!$B:$H,7,FALSE)</f>
        <v>Lancia Delta HFIntegrale</v>
      </c>
      <c r="H68" s="291" t="s">
        <v>728</v>
      </c>
      <c r="I68" s="140"/>
      <c r="J68" s="140"/>
      <c r="K68" s="134"/>
      <c r="L68" s="134"/>
      <c r="M68" s="137">
        <f>A65</f>
        <v>11</v>
      </c>
      <c r="N68" s="137">
        <v>4</v>
      </c>
      <c r="O68" s="138">
        <f>I65</f>
        <v>8149.5</v>
      </c>
    </row>
    <row r="69" spans="1:15" ht="12.75" customHeight="1">
      <c r="A69" s="261"/>
      <c r="B69" s="125">
        <v>103</v>
      </c>
      <c r="C69" s="121" t="str">
        <f>VLOOKUP($B69,Startlist!$B:$H,2,FALSE)</f>
        <v>MV4</v>
      </c>
      <c r="D69" s="124" t="str">
        <f>VLOOKUP($B69,Startlist!$B:$H,3,FALSE)</f>
        <v>Georg Linnamäe</v>
      </c>
      <c r="E69" s="124" t="str">
        <f>VLOOKUP($B69,Startlist!$B:$H,4,FALSE)</f>
        <v>Oliver Tampuu</v>
      </c>
      <c r="F69" s="121" t="str">
        <f>VLOOKUP($B69,Startlist!$B:$H,5,FALSE)</f>
        <v>EST</v>
      </c>
      <c r="G69" s="124" t="str">
        <f>VLOOKUP($B69,Startlist!$B:$H,7,FALSE)</f>
        <v>Peugeot 208 R2</v>
      </c>
      <c r="H69" s="139" t="str">
        <f>VLOOKUP(B69,Results!B:O,14,FALSE)</f>
        <v> 1:09.18,8</v>
      </c>
      <c r="I69" s="140">
        <f>IF(ISERROR(FIND(":",H69)),LEFT(H69,FIND(".",H69,1)-1)*60+RIGHT(H69,LEN(H69)-FIND(".",H69,1)),LEFT(H69,FIND(":",H69,1)-1)*3600+MID(H69,4,2)*60+RIGHT(H69,LEN(H69)-FIND(".",H69,1)))</f>
        <v>4158.8</v>
      </c>
      <c r="J69" s="134"/>
      <c r="K69" s="134"/>
      <c r="L69" s="134"/>
      <c r="M69" s="137">
        <f>A65</f>
        <v>11</v>
      </c>
      <c r="N69" s="137">
        <v>5</v>
      </c>
      <c r="O69" s="138">
        <f>I65</f>
        <v>8149.5</v>
      </c>
    </row>
    <row r="70" spans="1:15" ht="7.5" customHeight="1">
      <c r="A70" s="261"/>
      <c r="B70" s="125"/>
      <c r="C70" s="121"/>
      <c r="D70" s="122"/>
      <c r="E70" s="122"/>
      <c r="F70" s="121"/>
      <c r="G70" s="124"/>
      <c r="H70" s="133"/>
      <c r="I70" s="134"/>
      <c r="J70" s="134"/>
      <c r="K70" s="134"/>
      <c r="L70" s="134"/>
      <c r="M70" s="137">
        <f>A65</f>
        <v>11</v>
      </c>
      <c r="N70" s="137">
        <v>6</v>
      </c>
      <c r="O70" s="138">
        <f>I65</f>
        <v>8149.5</v>
      </c>
    </row>
    <row r="71" spans="1:17" s="259" customFormat="1" ht="12" customHeight="1">
      <c r="A71" s="260">
        <v>12</v>
      </c>
      <c r="B71" s="248" t="str">
        <f>VLOOKUP($B73,Startlist!$B:$H,6,FALSE)&amp;" IV"</f>
        <v>ECOM MOTORSPORT IV</v>
      </c>
      <c r="C71" s="249"/>
      <c r="D71" s="250"/>
      <c r="E71" s="250"/>
      <c r="F71" s="249"/>
      <c r="G71" s="251"/>
      <c r="H71" s="252" t="str">
        <f>CONCATENATE(J71,":",RIGHT(K71,2),".",RIGHT(L71,4))</f>
        <v>2:17.26,6</v>
      </c>
      <c r="I71" s="253">
        <f>SMALL(I73:I75,1)+SMALL(I73:I75,2)</f>
        <v>8246.599999999999</v>
      </c>
      <c r="J71" s="254">
        <f>INT(I71/3600)</f>
        <v>2</v>
      </c>
      <c r="K71" s="255" t="str">
        <f>CONCATENATE("0",INT((I71-(J71*3600))/60))</f>
        <v>017</v>
      </c>
      <c r="L71" s="253" t="str">
        <f>CONCATENATE("0",ROUND(I71-(J71*3600)-(K71*60),1))</f>
        <v>026,6</v>
      </c>
      <c r="M71" s="256">
        <f>A71</f>
        <v>12</v>
      </c>
      <c r="N71" s="256">
        <v>1</v>
      </c>
      <c r="O71" s="257">
        <f>I71</f>
        <v>8246.599999999999</v>
      </c>
      <c r="P71" s="258"/>
      <c r="Q71" s="258"/>
    </row>
    <row r="72" spans="1:15" ht="7.5" customHeight="1">
      <c r="A72" s="261"/>
      <c r="B72" s="125"/>
      <c r="C72" s="121"/>
      <c r="D72" s="122"/>
      <c r="E72" s="122"/>
      <c r="F72" s="121"/>
      <c r="G72" s="124"/>
      <c r="H72" s="133"/>
      <c r="I72" s="134"/>
      <c r="J72" s="134"/>
      <c r="K72" s="134"/>
      <c r="L72" s="134"/>
      <c r="M72" s="137">
        <f>A71</f>
        <v>12</v>
      </c>
      <c r="N72" s="137">
        <v>2</v>
      </c>
      <c r="O72" s="138">
        <f>I71</f>
        <v>8246.599999999999</v>
      </c>
    </row>
    <row r="73" spans="1:15" ht="12.75" customHeight="1">
      <c r="A73" s="261"/>
      <c r="B73" s="125">
        <v>93</v>
      </c>
      <c r="C73" s="121" t="str">
        <f>VLOOKUP($B73,Startlist!$B:$H,2,FALSE)</f>
        <v>MV7</v>
      </c>
      <c r="D73" s="124" t="str">
        <f>VLOOKUP($B73,Startlist!$B:$H,3,FALSE)</f>
        <v>Ott Mesikäpp</v>
      </c>
      <c r="E73" s="124" t="str">
        <f>VLOOKUP($B73,Startlist!$B:$H,4,FALSE)</f>
        <v>Alvar Kuutok</v>
      </c>
      <c r="F73" s="121" t="str">
        <f>VLOOKUP($B73,Startlist!$B:$H,5,FALSE)</f>
        <v>EST</v>
      </c>
      <c r="G73" s="124" t="str">
        <f>VLOOKUP($B73,Startlist!$B:$H,7,FALSE)</f>
        <v>BMW M3</v>
      </c>
      <c r="H73" s="291" t="s">
        <v>728</v>
      </c>
      <c r="I73" s="140"/>
      <c r="J73" s="140"/>
      <c r="K73" s="134"/>
      <c r="L73" s="134"/>
      <c r="M73" s="137">
        <f>A71</f>
        <v>12</v>
      </c>
      <c r="N73" s="137">
        <v>3</v>
      </c>
      <c r="O73" s="138">
        <f>I71</f>
        <v>8246.599999999999</v>
      </c>
    </row>
    <row r="74" spans="1:15" ht="12.75" customHeight="1">
      <c r="A74" s="261"/>
      <c r="B74" s="125">
        <v>121</v>
      </c>
      <c r="C74" s="121" t="str">
        <f>VLOOKUP($B74,Startlist!$B:$H,2,FALSE)</f>
        <v>MV7</v>
      </c>
      <c r="D74" s="124" t="str">
        <f>VLOOKUP($B74,Startlist!$B:$H,3,FALSE)</f>
        <v>Peeter Kaibald</v>
      </c>
      <c r="E74" s="124" t="str">
        <f>VLOOKUP($B74,Startlist!$B:$H,4,FALSE)</f>
        <v>Jarmo Liivak</v>
      </c>
      <c r="F74" s="121" t="str">
        <f>VLOOKUP($B74,Startlist!$B:$H,5,FALSE)</f>
        <v>EST</v>
      </c>
      <c r="G74" s="124" t="str">
        <f>VLOOKUP($B74,Startlist!$B:$H,7,FALSE)</f>
        <v>BMW M3</v>
      </c>
      <c r="H74" s="139" t="str">
        <f>VLOOKUP(B74,Results!B:O,14,FALSE)</f>
        <v> 1:12.18,9</v>
      </c>
      <c r="I74" s="140">
        <f>IF(ISERROR(FIND(":",H74)),LEFT(H74,FIND(".",H74,1)-1)*60+RIGHT(H74,LEN(H74)-FIND(".",H74,1)),LEFT(H74,FIND(":",H74,1)-1)*3600+MID(H74,4,2)*60+RIGHT(H74,LEN(H74)-FIND(".",H74,1)))</f>
        <v>4338.9</v>
      </c>
      <c r="J74" s="140"/>
      <c r="K74" s="134"/>
      <c r="L74" s="134"/>
      <c r="M74" s="137">
        <f>A71</f>
        <v>12</v>
      </c>
      <c r="N74" s="137">
        <v>4</v>
      </c>
      <c r="O74" s="138">
        <f>I71</f>
        <v>8246.599999999999</v>
      </c>
    </row>
    <row r="75" spans="1:15" ht="12.75" customHeight="1">
      <c r="A75" s="261"/>
      <c r="B75" s="125">
        <v>65</v>
      </c>
      <c r="C75" s="121" t="str">
        <f>VLOOKUP($B75,Startlist!$B:$H,2,FALSE)</f>
        <v>MV7</v>
      </c>
      <c r="D75" s="124" t="str">
        <f>VLOOKUP($B75,Startlist!$B:$H,3,FALSE)</f>
        <v>Marko Ringenberg</v>
      </c>
      <c r="E75" s="124" t="str">
        <f>VLOOKUP($B75,Startlist!$B:$H,4,FALSE)</f>
        <v>Allar Heina</v>
      </c>
      <c r="F75" s="121" t="str">
        <f>VLOOKUP($B75,Startlist!$B:$H,5,FALSE)</f>
        <v>EST</v>
      </c>
      <c r="G75" s="124" t="str">
        <f>VLOOKUP($B75,Startlist!$B:$H,7,FALSE)</f>
        <v>BMW M3</v>
      </c>
      <c r="H75" s="139" t="str">
        <f>VLOOKUP(B75,Results!B:O,14,FALSE)</f>
        <v> 1:05.07,7</v>
      </c>
      <c r="I75" s="140">
        <f>IF(ISERROR(FIND(":",H75)),LEFT(H75,FIND(".",H75,1)-1)*60+RIGHT(H75,LEN(H75)-FIND(".",H75,1)),LEFT(H75,FIND(":",H75,1)-1)*3600+MID(H75,4,2)*60+RIGHT(H75,LEN(H75)-FIND(".",H75,1)))</f>
        <v>3907.7</v>
      </c>
      <c r="J75" s="134"/>
      <c r="K75" s="134"/>
      <c r="L75" s="134"/>
      <c r="M75" s="137">
        <f>A71</f>
        <v>12</v>
      </c>
      <c r="N75" s="137">
        <v>5</v>
      </c>
      <c r="O75" s="138">
        <f>I71</f>
        <v>8246.599999999999</v>
      </c>
    </row>
    <row r="76" spans="1:15" ht="7.5" customHeight="1">
      <c r="A76" s="261"/>
      <c r="B76" s="125"/>
      <c r="C76" s="121"/>
      <c r="D76" s="122"/>
      <c r="E76" s="122"/>
      <c r="F76" s="121"/>
      <c r="G76" s="124"/>
      <c r="H76" s="133"/>
      <c r="I76" s="134"/>
      <c r="J76" s="134"/>
      <c r="K76" s="134"/>
      <c r="L76" s="134"/>
      <c r="M76" s="137">
        <f>A71</f>
        <v>12</v>
      </c>
      <c r="N76" s="137">
        <v>6</v>
      </c>
      <c r="O76" s="138">
        <f>I71</f>
        <v>8246.599999999999</v>
      </c>
    </row>
    <row r="77" spans="1:17" s="259" customFormat="1" ht="12" customHeight="1">
      <c r="A77" s="260">
        <v>13</v>
      </c>
      <c r="B77" s="248" t="str">
        <f>VLOOKUP($B79,Startlist!$B:$H,6,FALSE)&amp;" II"</f>
        <v>TIKKRI MOTORSPORT II</v>
      </c>
      <c r="C77" s="249"/>
      <c r="D77" s="250"/>
      <c r="E77" s="250"/>
      <c r="F77" s="249"/>
      <c r="G77" s="251"/>
      <c r="H77" s="252" t="str">
        <f>CONCATENATE(J77,":",RIGHT(K77,2),".",RIGHT(L77,4))</f>
        <v>2:19.38,3</v>
      </c>
      <c r="I77" s="253">
        <f>SMALL(I79:I81,1)+SMALL(I79:I81,2)</f>
        <v>8378.3</v>
      </c>
      <c r="J77" s="254">
        <f>INT(I77/3600)</f>
        <v>2</v>
      </c>
      <c r="K77" s="255" t="str">
        <f>CONCATENATE("0",INT((I77-(J77*3600))/60))</f>
        <v>019</v>
      </c>
      <c r="L77" s="253" t="str">
        <f>CONCATENATE("0",ROUND(I77-(J77*3600)-(K77*60),1))</f>
        <v>038,3</v>
      </c>
      <c r="M77" s="256">
        <f>A77</f>
        <v>13</v>
      </c>
      <c r="N77" s="256">
        <v>1</v>
      </c>
      <c r="O77" s="257">
        <f>I77</f>
        <v>8378.3</v>
      </c>
      <c r="P77" s="258"/>
      <c r="Q77" s="258"/>
    </row>
    <row r="78" spans="1:15" ht="7.5" customHeight="1">
      <c r="A78" s="261"/>
      <c r="B78" s="125"/>
      <c r="C78" s="121"/>
      <c r="D78" s="122"/>
      <c r="E78" s="122"/>
      <c r="F78" s="121"/>
      <c r="G78" s="124"/>
      <c r="H78" s="133"/>
      <c r="I78" s="134"/>
      <c r="J78" s="134"/>
      <c r="K78" s="134"/>
      <c r="L78" s="134"/>
      <c r="M78" s="137">
        <f>A77</f>
        <v>13</v>
      </c>
      <c r="N78" s="137">
        <v>2</v>
      </c>
      <c r="O78" s="138">
        <f>I77</f>
        <v>8378.3</v>
      </c>
    </row>
    <row r="79" spans="1:15" ht="12.75" customHeight="1">
      <c r="A79" s="261"/>
      <c r="B79" s="125">
        <v>94</v>
      </c>
      <c r="C79" s="121" t="str">
        <f>VLOOKUP($B79,Startlist!$B:$H,2,FALSE)</f>
        <v>MV6</v>
      </c>
      <c r="D79" s="124" t="str">
        <f>VLOOKUP($B79,Startlist!$B:$H,3,FALSE)</f>
        <v>Martin Vatter</v>
      </c>
      <c r="E79" s="124" t="str">
        <f>VLOOKUP($B79,Startlist!$B:$H,4,FALSE)</f>
        <v>Oliver Peebo</v>
      </c>
      <c r="F79" s="121" t="str">
        <f>VLOOKUP($B79,Startlist!$B:$H,5,FALSE)</f>
        <v>EST</v>
      </c>
      <c r="G79" s="124" t="str">
        <f>VLOOKUP($B79,Startlist!$B:$H,7,FALSE)</f>
        <v>Honda Civic Type-R</v>
      </c>
      <c r="H79" s="139" t="str">
        <f>VLOOKUP(B79,Results!B:O,14,FALSE)</f>
        <v> 1:09.31,6</v>
      </c>
      <c r="I79" s="140">
        <f>IF(ISERROR(FIND(":",H79)),LEFT(H79,FIND(".",H79,1)-1)*60+RIGHT(H79,LEN(H79)-FIND(".",H79,1)),LEFT(H79,FIND(":",H79,1)-1)*3600+MID(H79,4,2)*60+RIGHT(H79,LEN(H79)-FIND(".",H79,1)))</f>
        <v>4171.6</v>
      </c>
      <c r="J79" s="140"/>
      <c r="K79" s="134"/>
      <c r="L79" s="134"/>
      <c r="M79" s="137">
        <f>A77</f>
        <v>13</v>
      </c>
      <c r="N79" s="137">
        <v>3</v>
      </c>
      <c r="O79" s="138">
        <f>I77</f>
        <v>8378.3</v>
      </c>
    </row>
    <row r="80" spans="1:15" ht="12.75" customHeight="1">
      <c r="A80" s="261"/>
      <c r="B80" s="125">
        <v>96</v>
      </c>
      <c r="C80" s="121" t="str">
        <f>VLOOKUP($B80,Startlist!$B:$H,2,FALSE)</f>
        <v>MV6</v>
      </c>
      <c r="D80" s="124" t="str">
        <f>VLOOKUP($B80,Startlist!$B:$H,3,FALSE)</f>
        <v>Kasper Koosa</v>
      </c>
      <c r="E80" s="124" t="str">
        <f>VLOOKUP($B80,Startlist!$B:$H,4,FALSE)</f>
        <v>Ronald Jürgenson</v>
      </c>
      <c r="F80" s="121" t="str">
        <f>VLOOKUP($B80,Startlist!$B:$H,5,FALSE)</f>
        <v>EST</v>
      </c>
      <c r="G80" s="124" t="str">
        <f>VLOOKUP($B80,Startlist!$B:$H,7,FALSE)</f>
        <v>Nissan Sunny</v>
      </c>
      <c r="H80" s="139" t="str">
        <f>VLOOKUP(B80,Results!B:O,14,FALSE)</f>
        <v> 1:10.06,7</v>
      </c>
      <c r="I80" s="140">
        <f>IF(ISERROR(FIND(":",H80)),LEFT(H80,FIND(".",H80,1)-1)*60+RIGHT(H80,LEN(H80)-FIND(".",H80,1)),LEFT(H80,FIND(":",H80,1)-1)*3600+MID(H80,4,2)*60+RIGHT(H80,LEN(H80)-FIND(".",H80,1)))</f>
        <v>4206.7</v>
      </c>
      <c r="J80" s="140"/>
      <c r="K80" s="134"/>
      <c r="L80" s="134"/>
      <c r="M80" s="137">
        <f>A77</f>
        <v>13</v>
      </c>
      <c r="N80" s="137">
        <v>4</v>
      </c>
      <c r="O80" s="138">
        <f>I77</f>
        <v>8378.3</v>
      </c>
    </row>
    <row r="81" spans="1:15" ht="12.75" customHeight="1">
      <c r="A81" s="261"/>
      <c r="B81" s="125"/>
      <c r="C81" s="121"/>
      <c r="D81" s="124"/>
      <c r="E81" s="124"/>
      <c r="F81" s="121"/>
      <c r="G81" s="124"/>
      <c r="H81" s="139"/>
      <c r="I81" s="140"/>
      <c r="J81" s="134"/>
      <c r="K81" s="134"/>
      <c r="L81" s="134"/>
      <c r="M81" s="137">
        <f>A77</f>
        <v>13</v>
      </c>
      <c r="N81" s="137">
        <v>5</v>
      </c>
      <c r="O81" s="138">
        <f>I77</f>
        <v>8378.3</v>
      </c>
    </row>
    <row r="82" spans="1:15" ht="7.5" customHeight="1">
      <c r="A82" s="261"/>
      <c r="B82" s="125"/>
      <c r="C82" s="121"/>
      <c r="D82" s="122"/>
      <c r="E82" s="122"/>
      <c r="F82" s="121"/>
      <c r="G82" s="124"/>
      <c r="H82" s="133"/>
      <c r="I82" s="134"/>
      <c r="J82" s="134"/>
      <c r="K82" s="134"/>
      <c r="L82" s="134"/>
      <c r="M82" s="137">
        <f>A77</f>
        <v>13</v>
      </c>
      <c r="N82" s="137">
        <v>6</v>
      </c>
      <c r="O82" s="138">
        <f>I77</f>
        <v>8378.3</v>
      </c>
    </row>
    <row r="83" spans="1:17" s="259" customFormat="1" ht="12" customHeight="1">
      <c r="A83" s="260">
        <v>14</v>
      </c>
      <c r="B83" s="248" t="str">
        <f>VLOOKUP($B85,Startlist!$B:$H,6,FALSE)&amp;" II"</f>
        <v>PROREHV RALLY TEAM II</v>
      </c>
      <c r="C83" s="249"/>
      <c r="D83" s="250"/>
      <c r="E83" s="250"/>
      <c r="F83" s="249"/>
      <c r="G83" s="251"/>
      <c r="H83" s="252" t="str">
        <f>CONCATENATE(J83,":",RIGHT(K83,2),".",RIGHT(L83,4))</f>
        <v>2:27.38,9</v>
      </c>
      <c r="I83" s="253">
        <f>SMALL(I85:I87,1)+SMALL(I85:I87,2)</f>
        <v>8858.9</v>
      </c>
      <c r="J83" s="254">
        <f>INT(I83/3600)</f>
        <v>2</v>
      </c>
      <c r="K83" s="255" t="str">
        <f>CONCATENATE("0",INT((I83-(J83*3600))/60))</f>
        <v>027</v>
      </c>
      <c r="L83" s="253" t="str">
        <f>CONCATENATE("0",ROUND(I83-(J83*3600)-(K83*60),1))</f>
        <v>038,9</v>
      </c>
      <c r="M83" s="256">
        <f>A83</f>
        <v>14</v>
      </c>
      <c r="N83" s="256">
        <v>1</v>
      </c>
      <c r="O83" s="257">
        <f>I83</f>
        <v>8858.9</v>
      </c>
      <c r="P83" s="258"/>
      <c r="Q83" s="258"/>
    </row>
    <row r="84" spans="1:15" ht="7.5" customHeight="1">
      <c r="A84" s="261"/>
      <c r="B84" s="125"/>
      <c r="C84" s="121"/>
      <c r="D84" s="122"/>
      <c r="E84" s="122"/>
      <c r="F84" s="121"/>
      <c r="G84" s="124"/>
      <c r="H84" s="133"/>
      <c r="I84" s="134"/>
      <c r="J84" s="134"/>
      <c r="K84" s="134"/>
      <c r="L84" s="134"/>
      <c r="M84" s="137">
        <f>A83</f>
        <v>14</v>
      </c>
      <c r="N84" s="137">
        <v>2</v>
      </c>
      <c r="O84" s="138">
        <f>I83</f>
        <v>8858.9</v>
      </c>
    </row>
    <row r="85" spans="1:15" ht="12.75" customHeight="1">
      <c r="A85" s="261"/>
      <c r="B85" s="125">
        <v>119</v>
      </c>
      <c r="C85" s="121" t="str">
        <f>VLOOKUP($B85,Startlist!$B:$H,2,FALSE)</f>
        <v>MV6</v>
      </c>
      <c r="D85" s="124" t="str">
        <f>VLOOKUP($B85,Startlist!$B:$H,3,FALSE)</f>
        <v>Alar Tatrik</v>
      </c>
      <c r="E85" s="124" t="str">
        <f>VLOOKUP($B85,Startlist!$B:$H,4,FALSE)</f>
        <v>Lauri Õlli</v>
      </c>
      <c r="F85" s="121" t="str">
        <f>VLOOKUP($B85,Startlist!$B:$H,5,FALSE)</f>
        <v>EST</v>
      </c>
      <c r="G85" s="124" t="str">
        <f>VLOOKUP($B85,Startlist!$B:$H,7,FALSE)</f>
        <v>BMW 318ti Compact</v>
      </c>
      <c r="H85" s="139" t="str">
        <f>VLOOKUP(B85,Results!B:O,14,FALSE)</f>
        <v> 1:10.34,4</v>
      </c>
      <c r="I85" s="140">
        <f>IF(ISERROR(FIND(":",H85)),LEFT(H85,FIND(".",H85,1)-1)*60+RIGHT(H85,LEN(H85)-FIND(".",H85,1)),LEFT(H85,FIND(":",H85,1)-1)*3600+MID(H85,4,2)*60+RIGHT(H85,LEN(H85)-FIND(".",H85,1)))</f>
        <v>4234.4</v>
      </c>
      <c r="J85" s="140"/>
      <c r="K85" s="134"/>
      <c r="L85" s="134"/>
      <c r="M85" s="137">
        <f>A83</f>
        <v>14</v>
      </c>
      <c r="N85" s="137">
        <v>3</v>
      </c>
      <c r="O85" s="138">
        <f>I83</f>
        <v>8858.9</v>
      </c>
    </row>
    <row r="86" spans="1:15" ht="12.75" customHeight="1">
      <c r="A86" s="261"/>
      <c r="B86" s="125">
        <v>135</v>
      </c>
      <c r="C86" s="121" t="str">
        <f>VLOOKUP($B86,Startlist!$B:$H,2,FALSE)</f>
        <v>MV4</v>
      </c>
      <c r="D86" s="124" t="str">
        <f>VLOOKUP($B86,Startlist!$B:$H,3,FALSE)</f>
        <v>Chrislin Sepp</v>
      </c>
      <c r="E86" s="124" t="str">
        <f>VLOOKUP($B86,Startlist!$B:$H,4,FALSE)</f>
        <v>Margus Murakas</v>
      </c>
      <c r="F86" s="121" t="str">
        <f>VLOOKUP($B86,Startlist!$B:$H,5,FALSE)</f>
        <v>EST</v>
      </c>
      <c r="G86" s="124" t="str">
        <f>VLOOKUP($B86,Startlist!$B:$H,7,FALSE)</f>
        <v>Honda Civic Type-R</v>
      </c>
      <c r="H86" s="139" t="str">
        <f>VLOOKUP(B86,Results!B:O,14,FALSE)</f>
        <v> 1:19.35,5</v>
      </c>
      <c r="I86" s="140">
        <f>IF(ISERROR(FIND(":",H86)),LEFT(H86,FIND(".",H86,1)-1)*60+RIGHT(H86,LEN(H86)-FIND(".",H86,1)),LEFT(H86,FIND(":",H86,1)-1)*3600+MID(H86,4,2)*60+RIGHT(H86,LEN(H86)-FIND(".",H86,1)))</f>
        <v>4775.5</v>
      </c>
      <c r="J86" s="140"/>
      <c r="K86" s="134"/>
      <c r="L86" s="134"/>
      <c r="M86" s="137">
        <f>A83</f>
        <v>14</v>
      </c>
      <c r="N86" s="137">
        <v>4</v>
      </c>
      <c r="O86" s="138">
        <f>I83</f>
        <v>8858.9</v>
      </c>
    </row>
    <row r="87" spans="1:15" ht="12.75" customHeight="1">
      <c r="A87" s="261"/>
      <c r="B87" s="125">
        <v>142</v>
      </c>
      <c r="C87" s="121" t="str">
        <f>VLOOKUP($B87,Startlist!$B:$H,2,FALSE)</f>
        <v>MV9</v>
      </c>
      <c r="D87" s="124" t="str">
        <f>VLOOKUP($B87,Startlist!$B:$H,3,FALSE)</f>
        <v>Meelis Hirsnik</v>
      </c>
      <c r="E87" s="124" t="str">
        <f>VLOOKUP($B87,Startlist!$B:$H,4,FALSE)</f>
        <v>Kaido Oru</v>
      </c>
      <c r="F87" s="121" t="str">
        <f>VLOOKUP($B87,Startlist!$B:$H,5,FALSE)</f>
        <v>EST</v>
      </c>
      <c r="G87" s="124" t="str">
        <f>VLOOKUP($B87,Startlist!$B:$H,7,FALSE)</f>
        <v>Gaz 51</v>
      </c>
      <c r="H87" s="139" t="str">
        <f>VLOOKUP(B87,Results!B:O,14,FALSE)</f>
        <v> 1:17.04,5</v>
      </c>
      <c r="I87" s="140">
        <f>IF(ISERROR(FIND(":",H87)),LEFT(H87,FIND(".",H87,1)-1)*60+RIGHT(H87,LEN(H87)-FIND(".",H87,1)),LEFT(H87,FIND(":",H87,1)-1)*3600+MID(H87,4,2)*60+RIGHT(H87,LEN(H87)-FIND(".",H87,1)))</f>
        <v>4624.5</v>
      </c>
      <c r="J87" s="134"/>
      <c r="K87" s="134"/>
      <c r="L87" s="134"/>
      <c r="M87" s="137">
        <f>A83</f>
        <v>14</v>
      </c>
      <c r="N87" s="137">
        <v>5</v>
      </c>
      <c r="O87" s="138">
        <f>I83</f>
        <v>8858.9</v>
      </c>
    </row>
    <row r="88" spans="1:15" ht="7.5" customHeight="1">
      <c r="A88" s="261"/>
      <c r="B88" s="125"/>
      <c r="C88" s="121"/>
      <c r="D88" s="122"/>
      <c r="E88" s="122"/>
      <c r="F88" s="121"/>
      <c r="G88" s="124"/>
      <c r="H88" s="133"/>
      <c r="I88" s="134"/>
      <c r="J88" s="134"/>
      <c r="K88" s="134"/>
      <c r="L88" s="134"/>
      <c r="M88" s="137">
        <f>A83</f>
        <v>14</v>
      </c>
      <c r="N88" s="137">
        <v>6</v>
      </c>
      <c r="O88" s="138">
        <f>I83</f>
        <v>8858.9</v>
      </c>
    </row>
    <row r="89" spans="1:17" s="259" customFormat="1" ht="12" customHeight="1">
      <c r="A89" s="260">
        <v>15</v>
      </c>
      <c r="B89" s="248" t="str">
        <f>VLOOKUP($B91,Startlist!$B:$H,6,FALSE)</f>
        <v>EHMOFIX RALLY TEAM</v>
      </c>
      <c r="C89" s="249"/>
      <c r="D89" s="250"/>
      <c r="E89" s="250"/>
      <c r="F89" s="249"/>
      <c r="G89" s="251"/>
      <c r="H89" s="252" t="str">
        <f>CONCATENATE(J89,":",RIGHT(K89,2),".",RIGHT(L89,4))</f>
        <v>2:29.50,9</v>
      </c>
      <c r="I89" s="253">
        <f>SMALL(I91:I93,1)+SMALL(I91:I93,2)</f>
        <v>8990.900000000001</v>
      </c>
      <c r="J89" s="254">
        <f>INT(I89/3600)</f>
        <v>2</v>
      </c>
      <c r="K89" s="255" t="str">
        <f>CONCATENATE("0",INT((I89-(J89*3600))/60))</f>
        <v>029</v>
      </c>
      <c r="L89" s="253" t="str">
        <f>CONCATENATE("0",ROUND(I89-(J89*3600)-(K89*60),1))</f>
        <v>050,9</v>
      </c>
      <c r="M89" s="256">
        <f>A89</f>
        <v>15</v>
      </c>
      <c r="N89" s="256">
        <v>1</v>
      </c>
      <c r="O89" s="257">
        <f>I89</f>
        <v>8990.900000000001</v>
      </c>
      <c r="P89" s="258"/>
      <c r="Q89" s="258"/>
    </row>
    <row r="90" spans="1:15" ht="7.5" customHeight="1">
      <c r="A90" s="261"/>
      <c r="B90" s="125"/>
      <c r="C90" s="121"/>
      <c r="D90" s="122"/>
      <c r="E90" s="122"/>
      <c r="F90" s="121"/>
      <c r="G90" s="124"/>
      <c r="H90" s="133"/>
      <c r="I90" s="134"/>
      <c r="J90" s="134"/>
      <c r="K90" s="134"/>
      <c r="L90" s="134"/>
      <c r="M90" s="137">
        <f>A89</f>
        <v>15</v>
      </c>
      <c r="N90" s="137">
        <v>2</v>
      </c>
      <c r="O90" s="138">
        <f>I89</f>
        <v>8990.900000000001</v>
      </c>
    </row>
    <row r="91" spans="1:15" ht="12.75" customHeight="1">
      <c r="A91" s="261"/>
      <c r="B91" s="125">
        <v>124</v>
      </c>
      <c r="C91" s="121" t="str">
        <f>VLOOKUP($B91,Startlist!$B:$H,2,FALSE)</f>
        <v>MV6</v>
      </c>
      <c r="D91" s="124" t="str">
        <f>VLOOKUP($B91,Startlist!$B:$H,3,FALSE)</f>
        <v>Vello Tiitus</v>
      </c>
      <c r="E91" s="124" t="str">
        <f>VLOOKUP($B91,Startlist!$B:$H,4,FALSE)</f>
        <v>Sven Andevei</v>
      </c>
      <c r="F91" s="121" t="str">
        <f>VLOOKUP($B91,Startlist!$B:$H,5,FALSE)</f>
        <v>EST</v>
      </c>
      <c r="G91" s="124" t="str">
        <f>VLOOKUP($B91,Startlist!$B:$H,7,FALSE)</f>
        <v>Mitsubishi Colt</v>
      </c>
      <c r="H91" s="139" t="str">
        <f>VLOOKUP(B91,Results!B:O,14,FALSE)</f>
        <v> 1:12.26,1</v>
      </c>
      <c r="I91" s="140">
        <f>IF(ISERROR(FIND(":",H91)),LEFT(H91,FIND(".",H91,1)-1)*60+RIGHT(H91,LEN(H91)-FIND(".",H91,1)),LEFT(H91,FIND(":",H91,1)-1)*3600+MID(H91,4,2)*60+RIGHT(H91,LEN(H91)-FIND(".",H91,1)))</f>
        <v>4346.1</v>
      </c>
      <c r="J91" s="140"/>
      <c r="K91" s="134"/>
      <c r="L91" s="134"/>
      <c r="M91" s="137">
        <f>A89</f>
        <v>15</v>
      </c>
      <c r="N91" s="137">
        <v>3</v>
      </c>
      <c r="O91" s="138">
        <f>I89</f>
        <v>8990.900000000001</v>
      </c>
    </row>
    <row r="92" spans="1:15" ht="12.75" customHeight="1">
      <c r="A92" s="261"/>
      <c r="B92" s="125">
        <v>141</v>
      </c>
      <c r="C92" s="121" t="str">
        <f>VLOOKUP($B92,Startlist!$B:$H,2,FALSE)</f>
        <v>MV9</v>
      </c>
      <c r="D92" s="124" t="str">
        <f>VLOOKUP($B92,Startlist!$B:$H,3,FALSE)</f>
        <v>Jüri Lindmets</v>
      </c>
      <c r="E92" s="124" t="str">
        <f>VLOOKUP($B92,Startlist!$B:$H,4,FALSE)</f>
        <v>Nele Helü</v>
      </c>
      <c r="F92" s="121" t="str">
        <f>VLOOKUP($B92,Startlist!$B:$H,5,FALSE)</f>
        <v>EST</v>
      </c>
      <c r="G92" s="124" t="str">
        <f>VLOOKUP($B92,Startlist!$B:$H,7,FALSE)</f>
        <v>Gaz 51</v>
      </c>
      <c r="H92" s="139" t="str">
        <f>VLOOKUP(B92,Results!B:O,14,FALSE)</f>
        <v> 1:17.24,8</v>
      </c>
      <c r="I92" s="140">
        <f>IF(ISERROR(FIND(":",H92)),LEFT(H92,FIND(".",H92,1)-1)*60+RIGHT(H92,LEN(H92)-FIND(".",H92,1)),LEFT(H92,FIND(":",H92,1)-1)*3600+MID(H92,4,2)*60+RIGHT(H92,LEN(H92)-FIND(".",H92,1)))</f>
        <v>4644.8</v>
      </c>
      <c r="J92" s="140"/>
      <c r="K92" s="134"/>
      <c r="L92" s="134"/>
      <c r="M92" s="137">
        <f>A89</f>
        <v>15</v>
      </c>
      <c r="N92" s="137">
        <v>4</v>
      </c>
      <c r="O92" s="138">
        <f>I89</f>
        <v>8990.900000000001</v>
      </c>
    </row>
    <row r="93" spans="1:15" ht="12.75" customHeight="1">
      <c r="A93" s="261"/>
      <c r="B93" s="125">
        <v>143</v>
      </c>
      <c r="C93" s="121" t="str">
        <f>VLOOKUP($B93,Startlist!$B:$H,2,FALSE)</f>
        <v>MV9</v>
      </c>
      <c r="D93" s="124" t="str">
        <f>VLOOKUP($B93,Startlist!$B:$H,3,FALSE)</f>
        <v>Olev Helü</v>
      </c>
      <c r="E93" s="124" t="str">
        <f>VLOOKUP($B93,Startlist!$B:$H,4,FALSE)</f>
        <v>Aivo Alasoo</v>
      </c>
      <c r="F93" s="121" t="str">
        <f>VLOOKUP($B93,Startlist!$B:$H,5,FALSE)</f>
        <v>EST</v>
      </c>
      <c r="G93" s="124" t="str">
        <f>VLOOKUP($B93,Startlist!$B:$H,7,FALSE)</f>
        <v>Gaz 51A V8</v>
      </c>
      <c r="H93" s="139" t="str">
        <f>VLOOKUP(B93,Results!B:O,14,FALSE)</f>
        <v> 1:17.41,8</v>
      </c>
      <c r="I93" s="140">
        <f>IF(ISERROR(FIND(":",H93)),LEFT(H93,FIND(".",H93,1)-1)*60+RIGHT(H93,LEN(H93)-FIND(".",H93,1)),LEFT(H93,FIND(":",H93,1)-1)*3600+MID(H93,4,2)*60+RIGHT(H93,LEN(H93)-FIND(".",H93,1)))</f>
        <v>4661.8</v>
      </c>
      <c r="J93" s="134"/>
      <c r="K93" s="134"/>
      <c r="L93" s="134"/>
      <c r="M93" s="137">
        <f>A89</f>
        <v>15</v>
      </c>
      <c r="N93" s="137">
        <v>5</v>
      </c>
      <c r="O93" s="138">
        <f>I89</f>
        <v>8990.900000000001</v>
      </c>
    </row>
    <row r="94" spans="1:15" ht="7.5" customHeight="1">
      <c r="A94" s="261"/>
      <c r="B94" s="125"/>
      <c r="C94" s="121"/>
      <c r="D94" s="122"/>
      <c r="E94" s="122"/>
      <c r="F94" s="121"/>
      <c r="G94" s="124"/>
      <c r="H94" s="133"/>
      <c r="I94" s="134"/>
      <c r="J94" s="134"/>
      <c r="K94" s="134"/>
      <c r="L94" s="134"/>
      <c r="M94" s="137">
        <f>A89</f>
        <v>15</v>
      </c>
      <c r="N94" s="137">
        <v>6</v>
      </c>
      <c r="O94" s="138">
        <f>I89</f>
        <v>8990.900000000001</v>
      </c>
    </row>
    <row r="95" spans="1:17" s="259" customFormat="1" ht="12" customHeight="1">
      <c r="A95" s="260">
        <v>16</v>
      </c>
      <c r="B95" s="248" t="str">
        <f>VLOOKUP($B97,Startlist!$B:$H,6,FALSE)</f>
        <v>GAZ RALLIKLUBI</v>
      </c>
      <c r="C95" s="249"/>
      <c r="D95" s="250"/>
      <c r="E95" s="250"/>
      <c r="F95" s="249"/>
      <c r="G95" s="251"/>
      <c r="H95" s="252" t="str">
        <f>CONCATENATE(J95,":",RIGHT(K95,2),".",RIGHT(L95,4))</f>
        <v>2:30.03,3</v>
      </c>
      <c r="I95" s="253">
        <f>SMALL(I97:I99,1)+SMALL(I97:I99,2)</f>
        <v>9003.3</v>
      </c>
      <c r="J95" s="254">
        <f>INT(I95/3600)</f>
        <v>2</v>
      </c>
      <c r="K95" s="255" t="str">
        <f>CONCATENATE("0",INT((I95-(J95*3600))/60))</f>
        <v>030</v>
      </c>
      <c r="L95" s="253" t="str">
        <f>CONCATENATE("0",ROUND(I95-(J95*3600)-(K95*60),1))</f>
        <v>03,3</v>
      </c>
      <c r="M95" s="256">
        <f>A95</f>
        <v>16</v>
      </c>
      <c r="N95" s="256">
        <v>1</v>
      </c>
      <c r="O95" s="257">
        <f>I95</f>
        <v>9003.3</v>
      </c>
      <c r="P95" s="258"/>
      <c r="Q95" s="258"/>
    </row>
    <row r="96" spans="1:15" ht="7.5" customHeight="1">
      <c r="A96" s="261"/>
      <c r="B96" s="125"/>
      <c r="C96" s="121"/>
      <c r="D96" s="122"/>
      <c r="E96" s="122"/>
      <c r="F96" s="121"/>
      <c r="G96" s="124"/>
      <c r="H96" s="133"/>
      <c r="I96" s="134"/>
      <c r="J96" s="134"/>
      <c r="K96" s="134"/>
      <c r="L96" s="134"/>
      <c r="M96" s="137">
        <f>A95</f>
        <v>16</v>
      </c>
      <c r="N96" s="137">
        <v>2</v>
      </c>
      <c r="O96" s="138">
        <f>I95</f>
        <v>9003.3</v>
      </c>
    </row>
    <row r="97" spans="1:15" ht="12.75" customHeight="1">
      <c r="A97" s="261"/>
      <c r="B97" s="125">
        <v>128</v>
      </c>
      <c r="C97" s="121" t="str">
        <f>VLOOKUP($B97,Startlist!$B:$H,2,FALSE)</f>
        <v>MV5</v>
      </c>
      <c r="D97" s="124" t="str">
        <f>VLOOKUP($B97,Startlist!$B:$H,3,FALSE)</f>
        <v>Alari Sillaste</v>
      </c>
      <c r="E97" s="124" t="str">
        <f>VLOOKUP($B97,Startlist!$B:$H,4,FALSE)</f>
        <v>Arvo Liimann</v>
      </c>
      <c r="F97" s="121" t="str">
        <f>VLOOKUP($B97,Startlist!$B:$H,5,FALSE)</f>
        <v>EST</v>
      </c>
      <c r="G97" s="124" t="str">
        <f>VLOOKUP($B97,Startlist!$B:$H,7,FALSE)</f>
        <v>AZLK 2140</v>
      </c>
      <c r="H97" s="139" t="str">
        <f>VLOOKUP(B97,Results!B:O,14,FALSE)</f>
        <v> 1:13.15,5</v>
      </c>
      <c r="I97" s="140">
        <f>IF(ISERROR(FIND(":",H97)),LEFT(H97,FIND(".",H97,1)-1)*60+RIGHT(H97,LEN(H97)-FIND(".",H97,1)),LEFT(H97,FIND(":",H97,1)-1)*3600+MID(H97,4,2)*60+RIGHT(H97,LEN(H97)-FIND(".",H97,1)))</f>
        <v>4395.5</v>
      </c>
      <c r="J97" s="140"/>
      <c r="K97" s="134"/>
      <c r="L97" s="134"/>
      <c r="M97" s="137">
        <f>A95</f>
        <v>16</v>
      </c>
      <c r="N97" s="137">
        <v>3</v>
      </c>
      <c r="O97" s="138">
        <f>I95</f>
        <v>9003.3</v>
      </c>
    </row>
    <row r="98" spans="1:15" ht="12.75" customHeight="1">
      <c r="A98" s="261"/>
      <c r="B98" s="125">
        <v>137</v>
      </c>
      <c r="C98" s="121" t="str">
        <f>VLOOKUP($B98,Startlist!$B:$H,2,FALSE)</f>
        <v>MV9</v>
      </c>
      <c r="D98" s="124" t="str">
        <f>VLOOKUP($B98,Startlist!$B:$H,3,FALSE)</f>
        <v>Rainer Tuberik</v>
      </c>
      <c r="E98" s="124" t="str">
        <f>VLOOKUP($B98,Startlist!$B:$H,4,FALSE)</f>
        <v>Tauri Taevas</v>
      </c>
      <c r="F98" s="121" t="str">
        <f>VLOOKUP($B98,Startlist!$B:$H,5,FALSE)</f>
        <v>EST</v>
      </c>
      <c r="G98" s="124" t="str">
        <f>VLOOKUP($B98,Startlist!$B:$H,7,FALSE)</f>
        <v>Gaz 51</v>
      </c>
      <c r="H98" s="139" t="str">
        <f>VLOOKUP(B98,Results!B:O,14,FALSE)</f>
        <v> 1:16.47,8</v>
      </c>
      <c r="I98" s="140">
        <f>IF(ISERROR(FIND(":",H98)),LEFT(H98,FIND(".",H98,1)-1)*60+RIGHT(H98,LEN(H98)-FIND(".",H98,1)),LEFT(H98,FIND(":",H98,1)-1)*3600+MID(H98,4,2)*60+RIGHT(H98,LEN(H98)-FIND(".",H98,1)))</f>
        <v>4607.8</v>
      </c>
      <c r="J98" s="140"/>
      <c r="K98" s="134"/>
      <c r="L98" s="134"/>
      <c r="M98" s="137">
        <f>A95</f>
        <v>16</v>
      </c>
      <c r="N98" s="137">
        <v>4</v>
      </c>
      <c r="O98" s="138">
        <f>I95</f>
        <v>9003.3</v>
      </c>
    </row>
    <row r="99" spans="1:15" ht="12.75" customHeight="1">
      <c r="A99" s="261"/>
      <c r="B99" s="125">
        <v>145</v>
      </c>
      <c r="C99" s="121" t="str">
        <f>VLOOKUP($B99,Startlist!$B:$H,2,FALSE)</f>
        <v>MV9</v>
      </c>
      <c r="D99" s="124" t="str">
        <f>VLOOKUP($B99,Startlist!$B:$H,3,FALSE)</f>
        <v>Elmo Allika</v>
      </c>
      <c r="E99" s="124" t="str">
        <f>VLOOKUP($B99,Startlist!$B:$H,4,FALSE)</f>
        <v>Valter Nōmmik</v>
      </c>
      <c r="F99" s="121" t="str">
        <f>VLOOKUP($B99,Startlist!$B:$H,5,FALSE)</f>
        <v>EST</v>
      </c>
      <c r="G99" s="124" t="str">
        <f>VLOOKUP($B99,Startlist!$B:$H,7,FALSE)</f>
        <v>Gaz 51</v>
      </c>
      <c r="H99" s="291" t="s">
        <v>728</v>
      </c>
      <c r="I99" s="140"/>
      <c r="J99" s="134"/>
      <c r="K99" s="134"/>
      <c r="L99" s="134"/>
      <c r="M99" s="137">
        <f>A95</f>
        <v>16</v>
      </c>
      <c r="N99" s="137">
        <v>5</v>
      </c>
      <c r="O99" s="138">
        <f>I95</f>
        <v>9003.3</v>
      </c>
    </row>
    <row r="100" spans="1:15" ht="7.5" customHeight="1">
      <c r="A100" s="261"/>
      <c r="B100" s="125"/>
      <c r="C100" s="121"/>
      <c r="D100" s="122"/>
      <c r="E100" s="122"/>
      <c r="F100" s="121"/>
      <c r="G100" s="124"/>
      <c r="H100" s="133"/>
      <c r="I100" s="134"/>
      <c r="J100" s="134"/>
      <c r="K100" s="134"/>
      <c r="L100" s="134"/>
      <c r="M100" s="137">
        <f>A95</f>
        <v>16</v>
      </c>
      <c r="N100" s="137">
        <v>6</v>
      </c>
      <c r="O100" s="138">
        <f>I95</f>
        <v>9003.3</v>
      </c>
    </row>
    <row r="101" spans="1:17" s="259" customFormat="1" ht="12" customHeight="1">
      <c r="A101" s="260">
        <v>17</v>
      </c>
      <c r="B101" s="248" t="str">
        <f>VLOOKUP($B103,Startlist!$B:$H,6,FALSE)&amp;" V"</f>
        <v>ECOM MOTORSPORT V</v>
      </c>
      <c r="C101" s="249"/>
      <c r="D101" s="250"/>
      <c r="E101" s="250"/>
      <c r="F101" s="249"/>
      <c r="G101" s="251"/>
      <c r="H101" s="252" t="str">
        <f>CONCATENATE(J101,":",RIGHT(K101,2),".",RIGHT(L101,4))</f>
        <v>2:32.49,4</v>
      </c>
      <c r="I101" s="253">
        <f>SMALL(I103:I105,1)+SMALL(I103:I105,2)</f>
        <v>9169.4</v>
      </c>
      <c r="J101" s="254">
        <f>INT(I101/3600)</f>
        <v>2</v>
      </c>
      <c r="K101" s="255" t="str">
        <f>CONCATENATE("0",INT((I101-(J101*3600))/60))</f>
        <v>032</v>
      </c>
      <c r="L101" s="253" t="str">
        <f>CONCATENATE("0",ROUND(I101-(J101*3600)-(K101*60),1))</f>
        <v>049,4</v>
      </c>
      <c r="M101" s="256">
        <f>A101</f>
        <v>17</v>
      </c>
      <c r="N101" s="256">
        <v>1</v>
      </c>
      <c r="O101" s="257">
        <f>I101</f>
        <v>9169.4</v>
      </c>
      <c r="P101" s="258"/>
      <c r="Q101" s="258"/>
    </row>
    <row r="102" spans="1:15" ht="7.5" customHeight="1">
      <c r="A102" s="261"/>
      <c r="B102" s="125"/>
      <c r="C102" s="121"/>
      <c r="D102" s="122"/>
      <c r="E102" s="122"/>
      <c r="F102" s="121"/>
      <c r="G102" s="124"/>
      <c r="H102" s="133"/>
      <c r="I102" s="134"/>
      <c r="J102" s="134"/>
      <c r="K102" s="134"/>
      <c r="L102" s="134"/>
      <c r="M102" s="137">
        <f>A101</f>
        <v>17</v>
      </c>
      <c r="N102" s="137">
        <v>2</v>
      </c>
      <c r="O102" s="138">
        <f>I101</f>
        <v>9169.4</v>
      </c>
    </row>
    <row r="103" spans="1:15" ht="12.75" customHeight="1">
      <c r="A103" s="261"/>
      <c r="B103" s="125">
        <v>110</v>
      </c>
      <c r="C103" s="121" t="str">
        <f>VLOOKUP($B103,Startlist!$B:$H,2,FALSE)</f>
        <v>MV5</v>
      </c>
      <c r="D103" s="124" t="str">
        <f>VLOOKUP($B103,Startlist!$B:$H,3,FALSE)</f>
        <v>Henri Franke</v>
      </c>
      <c r="E103" s="124" t="str">
        <f>VLOOKUP($B103,Startlist!$B:$H,4,FALSE)</f>
        <v>Andres Lichtfeldt</v>
      </c>
      <c r="F103" s="121" t="str">
        <f>VLOOKUP($B103,Startlist!$B:$H,5,FALSE)</f>
        <v>EST</v>
      </c>
      <c r="G103" s="124" t="str">
        <f>VLOOKUP($B103,Startlist!$B:$H,7,FALSE)</f>
        <v>Suzuki Baleno</v>
      </c>
      <c r="H103" s="139" t="str">
        <f>VLOOKUP(B103,Results!B:O,14,FALSE)</f>
        <v> 1:21.52,0</v>
      </c>
      <c r="I103" s="140">
        <f>IF(ISERROR(FIND(":",H103)),LEFT(H103,FIND(".",H103,1)-1)*60+RIGHT(H103,LEN(H103)-FIND(".",H103,1)),LEFT(H103,FIND(":",H103,1)-1)*3600+MID(H103,4,2)*60+RIGHT(H103,LEN(H103)-FIND(".",H103,1)))</f>
        <v>4912</v>
      </c>
      <c r="J103" s="140"/>
      <c r="K103" s="134"/>
      <c r="L103" s="134"/>
      <c r="M103" s="137">
        <f>A101</f>
        <v>17</v>
      </c>
      <c r="N103" s="137">
        <v>3</v>
      </c>
      <c r="O103" s="138">
        <f>I101</f>
        <v>9169.4</v>
      </c>
    </row>
    <row r="104" spans="1:15" ht="12.75" customHeight="1">
      <c r="A104" s="261"/>
      <c r="B104" s="125">
        <v>111</v>
      </c>
      <c r="C104" s="121" t="str">
        <f>VLOOKUP($B104,Startlist!$B:$H,2,FALSE)</f>
        <v>MV5</v>
      </c>
      <c r="D104" s="124" t="str">
        <f>VLOOKUP($B104,Startlist!$B:$H,3,FALSE)</f>
        <v>Raigo Vilbiks</v>
      </c>
      <c r="E104" s="124" t="str">
        <f>VLOOKUP($B104,Startlist!$B:$H,4,FALSE)</f>
        <v>Silver Siivelt</v>
      </c>
      <c r="F104" s="121" t="str">
        <f>VLOOKUP($B104,Startlist!$B:$H,5,FALSE)</f>
        <v>EST</v>
      </c>
      <c r="G104" s="124" t="str">
        <f>VLOOKUP($B104,Startlist!$B:$H,7,FALSE)</f>
        <v>Lada Samara</v>
      </c>
      <c r="H104" s="139" t="str">
        <f>VLOOKUP(B104,Results!B:O,14,FALSE)</f>
        <v> 1:10.57,4</v>
      </c>
      <c r="I104" s="140">
        <f>IF(ISERROR(FIND(":",H104)),LEFT(H104,FIND(".",H104,1)-1)*60+RIGHT(H104,LEN(H104)-FIND(".",H104,1)),LEFT(H104,FIND(":",H104,1)-1)*3600+MID(H104,4,2)*60+RIGHT(H104,LEN(H104)-FIND(".",H104,1)))</f>
        <v>4257.4</v>
      </c>
      <c r="J104" s="140"/>
      <c r="K104" s="134"/>
      <c r="L104" s="134"/>
      <c r="M104" s="137">
        <f>A101</f>
        <v>17</v>
      </c>
      <c r="N104" s="137">
        <v>4</v>
      </c>
      <c r="O104" s="138">
        <f>I101</f>
        <v>9169.4</v>
      </c>
    </row>
    <row r="105" spans="1:15" ht="12.75" customHeight="1">
      <c r="A105" s="261"/>
      <c r="B105" s="125">
        <v>115</v>
      </c>
      <c r="C105" s="121" t="str">
        <f>VLOOKUP($B105,Startlist!$B:$H,2,FALSE)</f>
        <v>MV5</v>
      </c>
      <c r="D105" s="124" t="str">
        <f>VLOOKUP($B105,Startlist!$B:$H,3,FALSE)</f>
        <v>Margus Jamnes</v>
      </c>
      <c r="E105" s="124" t="str">
        <f>VLOOKUP($B105,Startlist!$B:$H,4,FALSE)</f>
        <v>Jan Nōlvak</v>
      </c>
      <c r="F105" s="121" t="str">
        <f>VLOOKUP($B105,Startlist!$B:$H,5,FALSE)</f>
        <v>EST</v>
      </c>
      <c r="G105" s="124" t="str">
        <f>VLOOKUP($B105,Startlist!$B:$H,7,FALSE)</f>
        <v>Lada Samara</v>
      </c>
      <c r="H105" s="291" t="s">
        <v>728</v>
      </c>
      <c r="I105" s="140"/>
      <c r="J105" s="134"/>
      <c r="K105" s="134"/>
      <c r="L105" s="134"/>
      <c r="M105" s="137">
        <f>A101</f>
        <v>17</v>
      </c>
      <c r="N105" s="137">
        <v>5</v>
      </c>
      <c r="O105" s="138">
        <f>I101</f>
        <v>9169.4</v>
      </c>
    </row>
    <row r="106" spans="1:15" ht="7.5" customHeight="1">
      <c r="A106" s="261"/>
      <c r="B106" s="125"/>
      <c r="C106" s="121"/>
      <c r="D106" s="122"/>
      <c r="E106" s="122"/>
      <c r="F106" s="121"/>
      <c r="G106" s="124"/>
      <c r="H106" s="133"/>
      <c r="I106" s="134"/>
      <c r="J106" s="134"/>
      <c r="K106" s="134"/>
      <c r="L106" s="134"/>
      <c r="M106" s="137">
        <f>A101</f>
        <v>17</v>
      </c>
      <c r="N106" s="137">
        <v>6</v>
      </c>
      <c r="O106" s="138">
        <f>I101</f>
        <v>9169.4</v>
      </c>
    </row>
    <row r="107" spans="1:17" s="259" customFormat="1" ht="12" customHeight="1">
      <c r="A107" s="260">
        <v>18</v>
      </c>
      <c r="B107" s="248" t="str">
        <f>VLOOKUP($B109,Startlist!$B:$H,6,FALSE)</f>
        <v>SK VILLU</v>
      </c>
      <c r="C107" s="249"/>
      <c r="D107" s="250"/>
      <c r="E107" s="250"/>
      <c r="F107" s="249"/>
      <c r="G107" s="251"/>
      <c r="H107" s="252" t="str">
        <f>CONCATENATE(J107,":",RIGHT(K107,2),".",RIGHT(L107,4))</f>
        <v>2:41.55,3</v>
      </c>
      <c r="I107" s="253">
        <f>SMALL(I109:I111,1)+SMALL(I109:I111,2)</f>
        <v>9715.3</v>
      </c>
      <c r="J107" s="254">
        <f>INT(I107/3600)</f>
        <v>2</v>
      </c>
      <c r="K107" s="255" t="str">
        <f>CONCATENATE("0",INT((I107-(J107*3600))/60))</f>
        <v>041</v>
      </c>
      <c r="L107" s="253" t="str">
        <f>CONCATENATE("0",ROUND(I107-(J107*3600)-(K107*60),1))</f>
        <v>055,3</v>
      </c>
      <c r="M107" s="256">
        <f>A107</f>
        <v>18</v>
      </c>
      <c r="N107" s="256">
        <v>1</v>
      </c>
      <c r="O107" s="257">
        <f>I107</f>
        <v>9715.3</v>
      </c>
      <c r="P107" s="258"/>
      <c r="Q107" s="258"/>
    </row>
    <row r="108" spans="1:15" ht="7.5" customHeight="1">
      <c r="A108" s="261"/>
      <c r="B108" s="125"/>
      <c r="C108" s="121"/>
      <c r="D108" s="122"/>
      <c r="E108" s="122"/>
      <c r="F108" s="121"/>
      <c r="G108" s="124"/>
      <c r="H108" s="133"/>
      <c r="I108" s="134"/>
      <c r="J108" s="134"/>
      <c r="K108" s="134"/>
      <c r="L108" s="134"/>
      <c r="M108" s="137">
        <f>A107</f>
        <v>18</v>
      </c>
      <c r="N108" s="137">
        <v>2</v>
      </c>
      <c r="O108" s="138">
        <f>I107</f>
        <v>9715.3</v>
      </c>
    </row>
    <row r="109" spans="1:15" ht="12.75" customHeight="1">
      <c r="A109" s="261"/>
      <c r="B109" s="125">
        <v>132</v>
      </c>
      <c r="C109" s="121" t="str">
        <f>VLOOKUP($B109,Startlist!$B:$H,2,FALSE)</f>
        <v>MV5</v>
      </c>
      <c r="D109" s="124" t="str">
        <f>VLOOKUP($B109,Startlist!$B:$H,3,FALSE)</f>
        <v>Mait Mättik</v>
      </c>
      <c r="E109" s="124" t="str">
        <f>VLOOKUP($B109,Startlist!$B:$H,4,FALSE)</f>
        <v>Kristjan Len</v>
      </c>
      <c r="F109" s="121" t="str">
        <f>VLOOKUP($B109,Startlist!$B:$H,5,FALSE)</f>
        <v>EST</v>
      </c>
      <c r="G109" s="124" t="str">
        <f>VLOOKUP($B109,Startlist!$B:$H,7,FALSE)</f>
        <v>Vaz 2107</v>
      </c>
      <c r="H109" s="139" t="str">
        <f>VLOOKUP(B109,Results!B:O,14,FALSE)</f>
        <v> 1:17.19,5</v>
      </c>
      <c r="I109" s="140">
        <f>IF(ISERROR(FIND(":",H109)),LEFT(H109,FIND(".",H109,1)-1)*60+RIGHT(H109,LEN(H109)-FIND(".",H109,1)),LEFT(H109,FIND(":",H109,1)-1)*3600+MID(H109,4,2)*60+RIGHT(H109,LEN(H109)-FIND(".",H109,1)))</f>
        <v>4639.5</v>
      </c>
      <c r="J109" s="140"/>
      <c r="K109" s="134"/>
      <c r="L109" s="134"/>
      <c r="M109" s="137">
        <f>A107</f>
        <v>18</v>
      </c>
      <c r="N109" s="137">
        <v>3</v>
      </c>
      <c r="O109" s="138">
        <f>I107</f>
        <v>9715.3</v>
      </c>
    </row>
    <row r="110" spans="1:15" ht="12.75" customHeight="1">
      <c r="A110" s="261"/>
      <c r="B110" s="125">
        <v>136</v>
      </c>
      <c r="C110" s="121" t="str">
        <f>VLOOKUP($B110,Startlist!$B:$H,2,FALSE)</f>
        <v>MV5</v>
      </c>
      <c r="D110" s="124" t="str">
        <f>VLOOKUP($B110,Startlist!$B:$H,3,FALSE)</f>
        <v>Villu Mättik</v>
      </c>
      <c r="E110" s="124" t="str">
        <f>VLOOKUP($B110,Startlist!$B:$H,4,FALSE)</f>
        <v>Arvo Maslenikov</v>
      </c>
      <c r="F110" s="121" t="str">
        <f>VLOOKUP($B110,Startlist!$B:$H,5,FALSE)</f>
        <v>EST</v>
      </c>
      <c r="G110" s="124" t="str">
        <f>VLOOKUP($B110,Startlist!$B:$H,7,FALSE)</f>
        <v>Vaz 2105</v>
      </c>
      <c r="H110" s="139" t="str">
        <f>VLOOKUP(B110,Results!B:O,14,FALSE)</f>
        <v> 1:24.35,8</v>
      </c>
      <c r="I110" s="140">
        <f>IF(ISERROR(FIND(":",H110)),LEFT(H110,FIND(".",H110,1)-1)*60+RIGHT(H110,LEN(H110)-FIND(".",H110,1)),LEFT(H110,FIND(":",H110,1)-1)*3600+MID(H110,4,2)*60+RIGHT(H110,LEN(H110)-FIND(".",H110,1)))</f>
        <v>5075.8</v>
      </c>
      <c r="J110" s="140"/>
      <c r="K110" s="134"/>
      <c r="L110" s="134"/>
      <c r="M110" s="137">
        <f>A107</f>
        <v>18</v>
      </c>
      <c r="N110" s="137">
        <v>4</v>
      </c>
      <c r="O110" s="138">
        <f>I107</f>
        <v>9715.3</v>
      </c>
    </row>
    <row r="111" spans="1:15" ht="12.75" customHeight="1">
      <c r="A111" s="261"/>
      <c r="B111" s="125"/>
      <c r="C111" s="121"/>
      <c r="D111" s="124"/>
      <c r="E111" s="124"/>
      <c r="F111" s="121"/>
      <c r="G111" s="124"/>
      <c r="H111" s="139"/>
      <c r="I111" s="140"/>
      <c r="J111" s="134"/>
      <c r="K111" s="134"/>
      <c r="L111" s="134"/>
      <c r="M111" s="137">
        <f>A107</f>
        <v>18</v>
      </c>
      <c r="N111" s="137">
        <v>5</v>
      </c>
      <c r="O111" s="138">
        <f>I107</f>
        <v>9715.3</v>
      </c>
    </row>
    <row r="112" spans="1:15" ht="7.5" customHeight="1">
      <c r="A112" s="261"/>
      <c r="B112" s="125"/>
      <c r="C112" s="121"/>
      <c r="D112" s="122"/>
      <c r="E112" s="122"/>
      <c r="F112" s="121"/>
      <c r="G112" s="124"/>
      <c r="H112" s="133"/>
      <c r="I112" s="134"/>
      <c r="J112" s="134"/>
      <c r="K112" s="134"/>
      <c r="L112" s="134"/>
      <c r="M112" s="137">
        <f>A107</f>
        <v>18</v>
      </c>
      <c r="N112" s="137">
        <v>6</v>
      </c>
      <c r="O112" s="138">
        <f>I107</f>
        <v>9715.3</v>
      </c>
    </row>
    <row r="113" spans="1:17" s="259" customFormat="1" ht="12" customHeight="1">
      <c r="A113" s="260"/>
      <c r="B113" s="248" t="str">
        <f>VLOOKUP($B115,Startlist!$B:$H,6,FALSE)</f>
        <v>CONE FOREST RALLY TEAM</v>
      </c>
      <c r="C113" s="249"/>
      <c r="D113" s="250"/>
      <c r="E113" s="250"/>
      <c r="F113" s="249"/>
      <c r="G113" s="251"/>
      <c r="H113" s="292" t="s">
        <v>729</v>
      </c>
      <c r="I113" s="253" t="e">
        <f>SMALL(I115:I117,1)+SMALL(I115:I117,2)</f>
        <v>#NUM!</v>
      </c>
      <c r="J113" s="254" t="e">
        <f>INT(I113/3600)</f>
        <v>#NUM!</v>
      </c>
      <c r="K113" s="255" t="e">
        <f>CONCATENATE("0",INT((I113-(J113*3600))/60))</f>
        <v>#NUM!</v>
      </c>
      <c r="L113" s="253" t="e">
        <f>CONCATENATE("0",ROUND(I113-(J113*3600)-(K113*60),1))</f>
        <v>#NUM!</v>
      </c>
      <c r="M113" s="256">
        <f>A113</f>
        <v>0</v>
      </c>
      <c r="N113" s="256">
        <v>1</v>
      </c>
      <c r="O113" s="257" t="e">
        <f>I113</f>
        <v>#NUM!</v>
      </c>
      <c r="P113" s="258"/>
      <c r="Q113" s="258"/>
    </row>
    <row r="114" spans="1:15" ht="7.5" customHeight="1">
      <c r="A114" s="261"/>
      <c r="B114" s="125"/>
      <c r="C114" s="121"/>
      <c r="D114" s="122"/>
      <c r="E114" s="122"/>
      <c r="F114" s="121"/>
      <c r="G114" s="124"/>
      <c r="H114" s="133"/>
      <c r="I114" s="134"/>
      <c r="J114" s="134"/>
      <c r="K114" s="134"/>
      <c r="L114" s="134"/>
      <c r="M114" s="137">
        <f>A113</f>
        <v>0</v>
      </c>
      <c r="N114" s="137">
        <v>2</v>
      </c>
      <c r="O114" s="138" t="e">
        <f>I113</f>
        <v>#NUM!</v>
      </c>
    </row>
    <row r="115" spans="1:15" ht="12.75" customHeight="1">
      <c r="A115" s="261"/>
      <c r="B115" s="125">
        <v>37</v>
      </c>
      <c r="C115" s="121" t="str">
        <f>VLOOKUP($B115,Startlist!$B:$H,2,FALSE)</f>
        <v>MV2</v>
      </c>
      <c r="D115" s="124" t="str">
        <f>VLOOKUP($B115,Startlist!$B:$H,3,FALSE)</f>
        <v>Sergey Uger</v>
      </c>
      <c r="E115" s="124" t="str">
        <f>VLOOKUP($B115,Startlist!$B:$H,4,FALSE)</f>
        <v>Alexsandr Kornilov</v>
      </c>
      <c r="F115" s="121" t="str">
        <f>VLOOKUP($B115,Startlist!$B:$H,5,FALSE)</f>
        <v>ISR / EST</v>
      </c>
      <c r="G115" s="124" t="str">
        <f>VLOOKUP($B115,Startlist!$B:$H,7,FALSE)</f>
        <v>Mitsubishi Lancer Evo 10</v>
      </c>
      <c r="H115" s="291" t="s">
        <v>728</v>
      </c>
      <c r="I115" s="140"/>
      <c r="J115" s="140"/>
      <c r="K115" s="134"/>
      <c r="L115" s="134"/>
      <c r="M115" s="137">
        <f>A113</f>
        <v>0</v>
      </c>
      <c r="N115" s="137">
        <v>3</v>
      </c>
      <c r="O115" s="138" t="e">
        <f>I113</f>
        <v>#NUM!</v>
      </c>
    </row>
    <row r="116" spans="1:15" ht="12.75" customHeight="1">
      <c r="A116" s="261"/>
      <c r="B116" s="125">
        <v>46</v>
      </c>
      <c r="C116" s="121" t="str">
        <f>VLOOKUP($B116,Startlist!$B:$H,2,FALSE)</f>
        <v>MV2</v>
      </c>
      <c r="D116" s="124" t="str">
        <f>VLOOKUP($B116,Startlist!$B:$H,3,FALSE)</f>
        <v>Denis Levyatov</v>
      </c>
      <c r="E116" s="124" t="str">
        <f>VLOOKUP($B116,Startlist!$B:$H,4,FALSE)</f>
        <v>Maria Uger</v>
      </c>
      <c r="F116" s="121" t="str">
        <f>VLOOKUP($B116,Startlist!$B:$H,5,FALSE)</f>
        <v>RUS / ISR</v>
      </c>
      <c r="G116" s="124" t="str">
        <f>VLOOKUP($B116,Startlist!$B:$H,7,FALSE)</f>
        <v>Mitsubishi Lancer Evo 10</v>
      </c>
      <c r="H116" s="139" t="str">
        <f>VLOOKUP(B116,Results!B:O,14,FALSE)</f>
        <v> 1:05.39,0</v>
      </c>
      <c r="I116" s="140">
        <f>IF(ISERROR(FIND(":",H116)),LEFT(H116,FIND(".",H116,1)-1)*60+RIGHT(H116,LEN(H116)-FIND(".",H116,1)),LEFT(H116,FIND(":",H116,1)-1)*3600+MID(H116,4,2)*60+RIGHT(H116,LEN(H116)-FIND(".",H116,1)))</f>
        <v>3939</v>
      </c>
      <c r="J116" s="140"/>
      <c r="K116" s="134"/>
      <c r="L116" s="134"/>
      <c r="M116" s="137">
        <f>A113</f>
        <v>0</v>
      </c>
      <c r="N116" s="137">
        <v>4</v>
      </c>
      <c r="O116" s="138" t="e">
        <f>I113</f>
        <v>#NUM!</v>
      </c>
    </row>
    <row r="117" spans="1:15" ht="12.75" customHeight="1">
      <c r="A117" s="261"/>
      <c r="B117" s="125"/>
      <c r="C117" s="121"/>
      <c r="D117" s="124"/>
      <c r="E117" s="124"/>
      <c r="F117" s="121"/>
      <c r="G117" s="124"/>
      <c r="H117" s="139"/>
      <c r="I117" s="140"/>
      <c r="J117" s="134"/>
      <c r="K117" s="134"/>
      <c r="L117" s="134"/>
      <c r="M117" s="137">
        <f>A113</f>
        <v>0</v>
      </c>
      <c r="N117" s="137">
        <v>5</v>
      </c>
      <c r="O117" s="138" t="e">
        <f>I113</f>
        <v>#NUM!</v>
      </c>
    </row>
    <row r="118" spans="1:15" ht="7.5" customHeight="1">
      <c r="A118" s="261"/>
      <c r="B118" s="125"/>
      <c r="C118" s="121"/>
      <c r="D118" s="122"/>
      <c r="E118" s="122"/>
      <c r="F118" s="121"/>
      <c r="G118" s="124"/>
      <c r="H118" s="133"/>
      <c r="I118" s="134"/>
      <c r="J118" s="134"/>
      <c r="K118" s="134"/>
      <c r="L118" s="134"/>
      <c r="M118" s="137">
        <f>A113</f>
        <v>0</v>
      </c>
      <c r="N118" s="137">
        <v>6</v>
      </c>
      <c r="O118" s="138" t="e">
        <f>I113</f>
        <v>#NUM!</v>
      </c>
    </row>
    <row r="119" spans="1:17" s="259" customFormat="1" ht="12" customHeight="1">
      <c r="A119" s="260"/>
      <c r="B119" s="248" t="str">
        <f>VLOOKUP($B121,Startlist!$B:$H,6,FALSE)&amp;" I"</f>
        <v>ECOM MOTORSPORT I</v>
      </c>
      <c r="C119" s="249"/>
      <c r="D119" s="250"/>
      <c r="E119" s="250"/>
      <c r="F119" s="249"/>
      <c r="G119" s="251"/>
      <c r="H119" s="292" t="s">
        <v>729</v>
      </c>
      <c r="I119" s="253" t="e">
        <f>SMALL(I121:I123,1)+SMALL(I121:I123,2)</f>
        <v>#NUM!</v>
      </c>
      <c r="J119" s="254" t="e">
        <f>INT(I119/3600)</f>
        <v>#NUM!</v>
      </c>
      <c r="K119" s="255" t="e">
        <f>CONCATENATE("0",INT((I119-(J119*3600))/60))</f>
        <v>#NUM!</v>
      </c>
      <c r="L119" s="253" t="e">
        <f>CONCATENATE("0",ROUND(I119-(J119*3600)-(K119*60),1))</f>
        <v>#NUM!</v>
      </c>
      <c r="M119" s="256">
        <f>A119</f>
        <v>0</v>
      </c>
      <c r="N119" s="256">
        <v>1</v>
      </c>
      <c r="O119" s="257" t="e">
        <f>I119</f>
        <v>#NUM!</v>
      </c>
      <c r="P119" s="258"/>
      <c r="Q119" s="258"/>
    </row>
    <row r="120" spans="1:15" ht="7.5" customHeight="1">
      <c r="A120" s="261"/>
      <c r="B120" s="125"/>
      <c r="C120" s="121"/>
      <c r="D120" s="122"/>
      <c r="E120" s="122"/>
      <c r="F120" s="121"/>
      <c r="G120" s="124"/>
      <c r="H120" s="133"/>
      <c r="I120" s="134"/>
      <c r="J120" s="134"/>
      <c r="K120" s="134"/>
      <c r="L120" s="134"/>
      <c r="M120" s="137">
        <f>A119</f>
        <v>0</v>
      </c>
      <c r="N120" s="137">
        <v>2</v>
      </c>
      <c r="O120" s="138" t="e">
        <f>I119</f>
        <v>#NUM!</v>
      </c>
    </row>
    <row r="121" spans="1:15" ht="12.75" customHeight="1">
      <c r="A121" s="261"/>
      <c r="B121" s="125">
        <v>25</v>
      </c>
      <c r="C121" s="121" t="str">
        <f>VLOOKUP($B121,Startlist!$B:$H,2,FALSE)</f>
        <v>MV8</v>
      </c>
      <c r="D121" s="124" t="str">
        <f>VLOOKUP($B121,Startlist!$B:$H,3,FALSE)</f>
        <v>Vaiko Samm</v>
      </c>
      <c r="E121" s="124" t="str">
        <f>VLOOKUP($B121,Startlist!$B:$H,4,FALSE)</f>
        <v>Raigo Press</v>
      </c>
      <c r="F121" s="121" t="str">
        <f>VLOOKUP($B121,Startlist!$B:$H,5,FALSE)</f>
        <v>EST</v>
      </c>
      <c r="G121" s="124" t="str">
        <f>VLOOKUP($B121,Startlist!$B:$H,7,FALSE)</f>
        <v>Subaru Impreza WRX STI</v>
      </c>
      <c r="H121" s="291" t="s">
        <v>728</v>
      </c>
      <c r="I121" s="140"/>
      <c r="J121" s="140"/>
      <c r="K121" s="134"/>
      <c r="L121" s="134"/>
      <c r="M121" s="137">
        <f>A119</f>
        <v>0</v>
      </c>
      <c r="N121" s="137">
        <v>3</v>
      </c>
      <c r="O121" s="138" t="e">
        <f>I119</f>
        <v>#NUM!</v>
      </c>
    </row>
    <row r="122" spans="1:15" ht="12.75" customHeight="1">
      <c r="A122" s="261"/>
      <c r="B122" s="125">
        <v>28</v>
      </c>
      <c r="C122" s="121" t="str">
        <f>VLOOKUP($B122,Startlist!$B:$H,2,FALSE)</f>
        <v>MV6</v>
      </c>
      <c r="D122" s="124" t="str">
        <f>VLOOKUP($B122,Startlist!$B:$H,3,FALSE)</f>
        <v>Kristo Subi</v>
      </c>
      <c r="E122" s="124" t="str">
        <f>VLOOKUP($B122,Startlist!$B:$H,4,FALSE)</f>
        <v>Raido Subi</v>
      </c>
      <c r="F122" s="121" t="str">
        <f>VLOOKUP($B122,Startlist!$B:$H,5,FALSE)</f>
        <v>EST</v>
      </c>
      <c r="G122" s="124" t="str">
        <f>VLOOKUP($B122,Startlist!$B:$H,7,FALSE)</f>
        <v>Honda Civic Type-R</v>
      </c>
      <c r="H122" s="139" t="str">
        <f>VLOOKUP(B122,Results!B:O,14,FALSE)</f>
        <v> 1:03.05,1</v>
      </c>
      <c r="I122" s="140">
        <f>IF(ISERROR(FIND(":",H122)),LEFT(H122,FIND(".",H122,1)-1)*60+RIGHT(H122,LEN(H122)-FIND(".",H122,1)),LEFT(H122,FIND(":",H122,1)-1)*3600+MID(H122,4,2)*60+RIGHT(H122,LEN(H122)-FIND(".",H122,1)))</f>
        <v>3785.1</v>
      </c>
      <c r="J122" s="140"/>
      <c r="K122" s="134"/>
      <c r="L122" s="134"/>
      <c r="M122" s="137">
        <f>A119</f>
        <v>0</v>
      </c>
      <c r="N122" s="137">
        <v>4</v>
      </c>
      <c r="O122" s="138" t="e">
        <f>I119</f>
        <v>#NUM!</v>
      </c>
    </row>
    <row r="123" spans="1:15" ht="12.75" customHeight="1">
      <c r="A123" s="261"/>
      <c r="B123" s="125">
        <v>31</v>
      </c>
      <c r="C123" s="121" t="str">
        <f>VLOOKUP($B123,Startlist!$B:$H,2,FALSE)</f>
        <v>MV6</v>
      </c>
      <c r="D123" s="124" t="str">
        <f>VLOOKUP($B123,Startlist!$B:$H,3,FALSE)</f>
        <v>Karel Tölp</v>
      </c>
      <c r="E123" s="124" t="str">
        <f>VLOOKUP($B123,Startlist!$B:$H,4,FALSE)</f>
        <v>Teele Sepp</v>
      </c>
      <c r="F123" s="121" t="str">
        <f>VLOOKUP($B123,Startlist!$B:$H,5,FALSE)</f>
        <v>EST</v>
      </c>
      <c r="G123" s="124" t="str">
        <f>VLOOKUP($B123,Startlist!$B:$H,7,FALSE)</f>
        <v>Honda Civic Type-R</v>
      </c>
      <c r="H123" s="291" t="s">
        <v>728</v>
      </c>
      <c r="I123" s="140"/>
      <c r="J123" s="134"/>
      <c r="K123" s="134"/>
      <c r="L123" s="134"/>
      <c r="M123" s="137">
        <f>A119</f>
        <v>0</v>
      </c>
      <c r="N123" s="137">
        <v>5</v>
      </c>
      <c r="O123" s="138" t="e">
        <f>I119</f>
        <v>#NUM!</v>
      </c>
    </row>
    <row r="124" spans="1:15" ht="7.5" customHeight="1">
      <c r="A124" s="261"/>
      <c r="B124" s="125"/>
      <c r="C124" s="121"/>
      <c r="D124" s="122"/>
      <c r="E124" s="122"/>
      <c r="F124" s="121"/>
      <c r="G124" s="124"/>
      <c r="H124" s="133"/>
      <c r="I124" s="134"/>
      <c r="J124" s="134"/>
      <c r="K124" s="134"/>
      <c r="L124" s="134"/>
      <c r="M124" s="137">
        <f>A119</f>
        <v>0</v>
      </c>
      <c r="N124" s="137">
        <v>6</v>
      </c>
      <c r="O124" s="138" t="e">
        <f>I119</f>
        <v>#NUM!</v>
      </c>
    </row>
    <row r="125" spans="1:17" s="259" customFormat="1" ht="12" customHeight="1">
      <c r="A125" s="260"/>
      <c r="B125" s="248" t="str">
        <f>VLOOKUP($B127,Startlist!$B:$H,6,FALSE)&amp;" II"</f>
        <v>ECOM MOTORSPORT II</v>
      </c>
      <c r="C125" s="249"/>
      <c r="D125" s="250"/>
      <c r="E125" s="250"/>
      <c r="F125" s="249"/>
      <c r="G125" s="251"/>
      <c r="H125" s="292" t="s">
        <v>729</v>
      </c>
      <c r="I125" s="253" t="e">
        <f>SMALL(I127:I129,1)+SMALL(I127:I129,2)</f>
        <v>#NUM!</v>
      </c>
      <c r="J125" s="254" t="e">
        <f>INT(I125/3600)</f>
        <v>#NUM!</v>
      </c>
      <c r="K125" s="255" t="e">
        <f>CONCATENATE("0",INT((I125-(J125*3600))/60))</f>
        <v>#NUM!</v>
      </c>
      <c r="L125" s="253" t="e">
        <f>CONCATENATE("0",ROUND(I125-(J125*3600)-(K125*60),1))</f>
        <v>#NUM!</v>
      </c>
      <c r="M125" s="256">
        <f>A125</f>
        <v>0</v>
      </c>
      <c r="N125" s="256">
        <v>1</v>
      </c>
      <c r="O125" s="257" t="e">
        <f>I125</f>
        <v>#NUM!</v>
      </c>
      <c r="P125" s="258"/>
      <c r="Q125" s="258"/>
    </row>
    <row r="126" spans="1:15" ht="7.5" customHeight="1">
      <c r="A126" s="261"/>
      <c r="B126" s="125"/>
      <c r="C126" s="121"/>
      <c r="D126" s="122"/>
      <c r="E126" s="122"/>
      <c r="F126" s="121"/>
      <c r="G126" s="124"/>
      <c r="H126" s="133"/>
      <c r="I126" s="134"/>
      <c r="J126" s="134"/>
      <c r="K126" s="134"/>
      <c r="L126" s="134"/>
      <c r="M126" s="137">
        <f>A125</f>
        <v>0</v>
      </c>
      <c r="N126" s="137">
        <v>2</v>
      </c>
      <c r="O126" s="138" t="e">
        <f>I125</f>
        <v>#NUM!</v>
      </c>
    </row>
    <row r="127" spans="1:15" ht="12.75" customHeight="1">
      <c r="A127" s="261"/>
      <c r="B127" s="125">
        <v>43</v>
      </c>
      <c r="C127" s="121" t="str">
        <f>VLOOKUP($B127,Startlist!$B:$H,2,FALSE)</f>
        <v>MV7</v>
      </c>
      <c r="D127" s="124" t="str">
        <f>VLOOKUP($B127,Startlist!$B:$H,3,FALSE)</f>
        <v>Raiko Aru</v>
      </c>
      <c r="E127" s="124" t="str">
        <f>VLOOKUP($B127,Startlist!$B:$H,4,FALSE)</f>
        <v>Veiko Kullamäe</v>
      </c>
      <c r="F127" s="121" t="str">
        <f>VLOOKUP($B127,Startlist!$B:$H,5,FALSE)</f>
        <v>EST</v>
      </c>
      <c r="G127" s="124" t="str">
        <f>VLOOKUP($B127,Startlist!$B:$H,7,FALSE)</f>
        <v>BMW 325</v>
      </c>
      <c r="H127" s="139" t="str">
        <f>VLOOKUP(B127,Results!B:O,14,FALSE)</f>
        <v> 1:18.50,0</v>
      </c>
      <c r="I127" s="140">
        <f>IF(ISERROR(FIND(":",H127)),LEFT(H127,FIND(".",H127,1)-1)*60+RIGHT(H127,LEN(H127)-FIND(".",H127,1)),LEFT(H127,FIND(":",H127,1)-1)*3600+MID(H127,4,2)*60+RIGHT(H127,LEN(H127)-FIND(".",H127,1)))</f>
        <v>4730</v>
      </c>
      <c r="J127" s="140"/>
      <c r="K127" s="134"/>
      <c r="L127" s="134"/>
      <c r="M127" s="137">
        <f>A125</f>
        <v>0</v>
      </c>
      <c r="N127" s="137">
        <v>3</v>
      </c>
      <c r="O127" s="138" t="e">
        <f>I125</f>
        <v>#NUM!</v>
      </c>
    </row>
    <row r="128" spans="1:15" ht="12.75" customHeight="1">
      <c r="A128" s="261"/>
      <c r="B128" s="125">
        <v>62</v>
      </c>
      <c r="C128" s="121" t="str">
        <f>VLOOKUP($B128,Startlist!$B:$H,2,FALSE)</f>
        <v>MV6</v>
      </c>
      <c r="D128" s="124" t="str">
        <f>VLOOKUP($B128,Startlist!$B:$H,3,FALSE)</f>
        <v>Kaspar Kasari</v>
      </c>
      <c r="E128" s="124" t="str">
        <f>VLOOKUP($B128,Startlist!$B:$H,4,FALSE)</f>
        <v>Hannes Kuusmaa</v>
      </c>
      <c r="F128" s="121" t="str">
        <f>VLOOKUP($B128,Startlist!$B:$H,5,FALSE)</f>
        <v>EST</v>
      </c>
      <c r="G128" s="124" t="str">
        <f>VLOOKUP($B128,Startlist!$B:$H,7,FALSE)</f>
        <v>Honda Civic Type-R</v>
      </c>
      <c r="H128" s="291" t="s">
        <v>728</v>
      </c>
      <c r="I128" s="140"/>
      <c r="J128" s="140"/>
      <c r="K128" s="134"/>
      <c r="L128" s="134"/>
      <c r="M128" s="137">
        <f>A125</f>
        <v>0</v>
      </c>
      <c r="N128" s="137">
        <v>4</v>
      </c>
      <c r="O128" s="138" t="e">
        <f>I125</f>
        <v>#NUM!</v>
      </c>
    </row>
    <row r="129" spans="1:15" ht="12.75" customHeight="1">
      <c r="A129" s="261"/>
      <c r="B129" s="125">
        <v>80</v>
      </c>
      <c r="C129" s="121" t="str">
        <f>VLOOKUP($B129,Startlist!$B:$H,2,FALSE)</f>
        <v>MV2</v>
      </c>
      <c r="D129" s="124" t="str">
        <f>VLOOKUP($B129,Startlist!$B:$H,3,FALSE)</f>
        <v>Tōnu Sepp</v>
      </c>
      <c r="E129" s="124" t="str">
        <f>VLOOKUP($B129,Startlist!$B:$H,4,FALSE)</f>
        <v>Tarvo Saar</v>
      </c>
      <c r="F129" s="121" t="str">
        <f>VLOOKUP($B129,Startlist!$B:$H,5,FALSE)</f>
        <v>EST</v>
      </c>
      <c r="G129" s="124" t="str">
        <f>VLOOKUP($B129,Startlist!$B:$H,7,FALSE)</f>
        <v>Subaru Impreza WRX STI</v>
      </c>
      <c r="H129" s="291" t="s">
        <v>728</v>
      </c>
      <c r="I129" s="140"/>
      <c r="J129" s="134"/>
      <c r="K129" s="134"/>
      <c r="L129" s="134"/>
      <c r="M129" s="137">
        <f>A125</f>
        <v>0</v>
      </c>
      <c r="N129" s="137">
        <v>5</v>
      </c>
      <c r="O129" s="138" t="e">
        <f>I125</f>
        <v>#NUM!</v>
      </c>
    </row>
    <row r="130" spans="1:15" ht="7.5" customHeight="1">
      <c r="A130" s="261"/>
      <c r="B130" s="125"/>
      <c r="C130" s="121"/>
      <c r="D130" s="122"/>
      <c r="E130" s="122"/>
      <c r="F130" s="121"/>
      <c r="G130" s="124"/>
      <c r="H130" s="133"/>
      <c r="I130" s="134"/>
      <c r="J130" s="134"/>
      <c r="K130" s="134"/>
      <c r="L130" s="134"/>
      <c r="M130" s="137">
        <f>A125</f>
        <v>0</v>
      </c>
      <c r="N130" s="137">
        <v>6</v>
      </c>
      <c r="O130" s="138" t="e">
        <f>I125</f>
        <v>#NUM!</v>
      </c>
    </row>
    <row r="131" spans="1:17" s="259" customFormat="1" ht="12" customHeight="1">
      <c r="A131" s="260"/>
      <c r="B131" s="248" t="str">
        <f>VLOOKUP($B133,Startlist!$B:$H,6,FALSE)&amp;" III"</f>
        <v>ECOM MOTORSPORT III</v>
      </c>
      <c r="C131" s="249"/>
      <c r="D131" s="250"/>
      <c r="E131" s="250"/>
      <c r="F131" s="249"/>
      <c r="G131" s="251"/>
      <c r="H131" s="292" t="s">
        <v>729</v>
      </c>
      <c r="I131" s="253" t="e">
        <f>SMALL(I133:I135,1)+SMALL(I133:I135,2)</f>
        <v>#NUM!</v>
      </c>
      <c r="J131" s="254" t="e">
        <f>INT(I131/3600)</f>
        <v>#NUM!</v>
      </c>
      <c r="K131" s="255" t="e">
        <f>CONCATENATE("0",INT((I131-(J131*3600))/60))</f>
        <v>#NUM!</v>
      </c>
      <c r="L131" s="253" t="e">
        <f>CONCATENATE("0",ROUND(I131-(J131*3600)-(K131*60),1))</f>
        <v>#NUM!</v>
      </c>
      <c r="M131" s="256">
        <f>A131</f>
        <v>0</v>
      </c>
      <c r="N131" s="256">
        <v>1</v>
      </c>
      <c r="O131" s="257" t="e">
        <f>I131</f>
        <v>#NUM!</v>
      </c>
      <c r="P131" s="258"/>
      <c r="Q131" s="258"/>
    </row>
    <row r="132" spans="1:15" ht="7.5" customHeight="1">
      <c r="A132" s="261"/>
      <c r="B132" s="125"/>
      <c r="C132" s="121"/>
      <c r="D132" s="122"/>
      <c r="E132" s="122"/>
      <c r="F132" s="121"/>
      <c r="G132" s="124"/>
      <c r="H132" s="133"/>
      <c r="I132" s="134"/>
      <c r="J132" s="134"/>
      <c r="K132" s="134"/>
      <c r="L132" s="134"/>
      <c r="M132" s="137">
        <f>A131</f>
        <v>0</v>
      </c>
      <c r="N132" s="137">
        <v>2</v>
      </c>
      <c r="O132" s="138" t="e">
        <f>I131</f>
        <v>#NUM!</v>
      </c>
    </row>
    <row r="133" spans="1:15" ht="12.75" customHeight="1">
      <c r="A133" s="261"/>
      <c r="B133" s="125">
        <v>64</v>
      </c>
      <c r="C133" s="121" t="str">
        <f>VLOOKUP($B133,Startlist!$B:$H,2,FALSE)</f>
        <v>MV5</v>
      </c>
      <c r="D133" s="124" t="str">
        <f>VLOOKUP($B133,Startlist!$B:$H,3,FALSE)</f>
        <v>Steven Viilo</v>
      </c>
      <c r="E133" s="124" t="str">
        <f>VLOOKUP($B133,Startlist!$B:$H,4,FALSE)</f>
        <v>Jakko Viilo</v>
      </c>
      <c r="F133" s="121" t="str">
        <f>VLOOKUP($B133,Startlist!$B:$H,5,FALSE)</f>
        <v>EST</v>
      </c>
      <c r="G133" s="124" t="str">
        <f>VLOOKUP($B133,Startlist!$B:$H,7,FALSE)</f>
        <v>Toyota Starlet</v>
      </c>
      <c r="H133" s="291" t="s">
        <v>728</v>
      </c>
      <c r="I133" s="140"/>
      <c r="J133" s="140"/>
      <c r="K133" s="134"/>
      <c r="L133" s="134"/>
      <c r="M133" s="137">
        <f>A131</f>
        <v>0</v>
      </c>
      <c r="N133" s="137">
        <v>3</v>
      </c>
      <c r="O133" s="138" t="e">
        <f>I131</f>
        <v>#NUM!</v>
      </c>
    </row>
    <row r="134" spans="1:15" ht="12.75" customHeight="1">
      <c r="A134" s="261"/>
      <c r="B134" s="125">
        <v>130</v>
      </c>
      <c r="C134" s="121" t="str">
        <f>VLOOKUP($B134,Startlist!$B:$H,2,FALSE)</f>
        <v>MV6</v>
      </c>
      <c r="D134" s="124" t="str">
        <f>VLOOKUP($B134,Startlist!$B:$H,3,FALSE)</f>
        <v>Silver Sōmer</v>
      </c>
      <c r="E134" s="124" t="str">
        <f>VLOOKUP($B134,Startlist!$B:$H,4,FALSE)</f>
        <v>Gert Virves</v>
      </c>
      <c r="F134" s="121" t="str">
        <f>VLOOKUP($B134,Startlist!$B:$H,5,FALSE)</f>
        <v>EST</v>
      </c>
      <c r="G134" s="124" t="str">
        <f>VLOOKUP($B134,Startlist!$B:$H,7,FALSE)</f>
        <v>Opel Astra</v>
      </c>
      <c r="H134" s="139" t="str">
        <f>VLOOKUP(B134,Results!B:O,14,FALSE)</f>
        <v> 1:05.49,1</v>
      </c>
      <c r="I134" s="140">
        <f>IF(ISERROR(FIND(":",H134)),LEFT(H134,FIND(".",H134,1)-1)*60+RIGHT(H134,LEN(H134)-FIND(".",H134,1)),LEFT(H134,FIND(":",H134,1)-1)*3600+MID(H134,4,2)*60+RIGHT(H134,LEN(H134)-FIND(".",H134,1)))</f>
        <v>3949.1</v>
      </c>
      <c r="J134" s="140"/>
      <c r="K134" s="134"/>
      <c r="L134" s="134"/>
      <c r="M134" s="137">
        <f>A131</f>
        <v>0</v>
      </c>
      <c r="N134" s="137">
        <v>4</v>
      </c>
      <c r="O134" s="138" t="e">
        <f>I131</f>
        <v>#NUM!</v>
      </c>
    </row>
    <row r="135" spans="1:15" ht="12.75" customHeight="1">
      <c r="A135" s="261"/>
      <c r="B135" s="125">
        <v>72</v>
      </c>
      <c r="C135" s="121" t="str">
        <f>VLOOKUP($B135,Startlist!$B:$H,2,FALSE)</f>
        <v>MV4</v>
      </c>
      <c r="D135" s="124" t="str">
        <f>VLOOKUP($B135,Startlist!$B:$H,3,FALSE)</f>
        <v>Tanel Müürsepp</v>
      </c>
      <c r="E135" s="124" t="str">
        <f>VLOOKUP($B135,Startlist!$B:$H,4,FALSE)</f>
        <v>Rivo Hell</v>
      </c>
      <c r="F135" s="121" t="str">
        <f>VLOOKUP($B135,Startlist!$B:$H,5,FALSE)</f>
        <v>EST</v>
      </c>
      <c r="G135" s="124" t="str">
        <f>VLOOKUP($B135,Startlist!$B:$H,7,FALSE)</f>
        <v>Honda Civic Type-R</v>
      </c>
      <c r="H135" s="291" t="s">
        <v>728</v>
      </c>
      <c r="I135" s="140"/>
      <c r="J135" s="134"/>
      <c r="K135" s="134"/>
      <c r="L135" s="134"/>
      <c r="M135" s="137">
        <f>A131</f>
        <v>0</v>
      </c>
      <c r="N135" s="137">
        <v>5</v>
      </c>
      <c r="O135" s="138" t="e">
        <f>I131</f>
        <v>#NUM!</v>
      </c>
    </row>
    <row r="136" spans="1:15" ht="7.5" customHeight="1">
      <c r="A136" s="261"/>
      <c r="B136" s="125"/>
      <c r="C136" s="121"/>
      <c r="D136" s="122"/>
      <c r="E136" s="122"/>
      <c r="F136" s="121"/>
      <c r="G136" s="124"/>
      <c r="H136" s="133"/>
      <c r="I136" s="134"/>
      <c r="J136" s="134"/>
      <c r="K136" s="134"/>
      <c r="L136" s="134"/>
      <c r="M136" s="137">
        <f>A131</f>
        <v>0</v>
      </c>
      <c r="N136" s="137">
        <v>6</v>
      </c>
      <c r="O136" s="138" t="e">
        <f>I131</f>
        <v>#NUM!</v>
      </c>
    </row>
    <row r="137" spans="1:17" s="259" customFormat="1" ht="12" customHeight="1">
      <c r="A137" s="260"/>
      <c r="B137" s="248" t="str">
        <f>VLOOKUP($B139,Startlist!$B:$H,6,FALSE)&amp;" VI"</f>
        <v>ECOM MOTORSPORT VI</v>
      </c>
      <c r="C137" s="249"/>
      <c r="D137" s="250"/>
      <c r="E137" s="250"/>
      <c r="F137" s="249"/>
      <c r="G137" s="251"/>
      <c r="H137" s="292" t="s">
        <v>729</v>
      </c>
      <c r="I137" s="253" t="e">
        <f>SMALL(I139:I141,1)+SMALL(I139:I141,2)</f>
        <v>#NUM!</v>
      </c>
      <c r="J137" s="254" t="e">
        <f>INT(I137/3600)</f>
        <v>#NUM!</v>
      </c>
      <c r="K137" s="255" t="e">
        <f>CONCATENATE("0",INT((I137-(J137*3600))/60))</f>
        <v>#NUM!</v>
      </c>
      <c r="L137" s="253" t="e">
        <f>CONCATENATE("0",ROUND(I137-(J137*3600)-(K137*60),1))</f>
        <v>#NUM!</v>
      </c>
      <c r="M137" s="256">
        <f>A137</f>
        <v>0</v>
      </c>
      <c r="N137" s="256">
        <v>1</v>
      </c>
      <c r="O137" s="257" t="e">
        <f>I137</f>
        <v>#NUM!</v>
      </c>
      <c r="P137" s="258"/>
      <c r="Q137" s="258"/>
    </row>
    <row r="138" spans="1:15" ht="7.5" customHeight="1">
      <c r="A138" s="261"/>
      <c r="B138" s="125"/>
      <c r="C138" s="121"/>
      <c r="D138" s="122"/>
      <c r="E138" s="122"/>
      <c r="F138" s="121"/>
      <c r="G138" s="124"/>
      <c r="H138" s="133"/>
      <c r="I138" s="134"/>
      <c r="J138" s="134"/>
      <c r="K138" s="134"/>
      <c r="L138" s="134"/>
      <c r="M138" s="137">
        <f>A137</f>
        <v>0</v>
      </c>
      <c r="N138" s="137">
        <v>2</v>
      </c>
      <c r="O138" s="138" t="e">
        <f>I137</f>
        <v>#NUM!</v>
      </c>
    </row>
    <row r="139" spans="1:15" ht="12.75" customHeight="1">
      <c r="A139" s="261"/>
      <c r="B139" s="125">
        <v>120</v>
      </c>
      <c r="C139" s="121" t="str">
        <f>VLOOKUP($B139,Startlist!$B:$H,2,FALSE)</f>
        <v>MV5</v>
      </c>
      <c r="D139" s="124" t="str">
        <f>VLOOKUP($B139,Startlist!$B:$H,3,FALSE)</f>
        <v>Priit Guljajev</v>
      </c>
      <c r="E139" s="124" t="str">
        <f>VLOOKUP($B139,Startlist!$B:$H,4,FALSE)</f>
        <v>Karol Pert</v>
      </c>
      <c r="F139" s="121" t="str">
        <f>VLOOKUP($B139,Startlist!$B:$H,5,FALSE)</f>
        <v>EST</v>
      </c>
      <c r="G139" s="124" t="str">
        <f>VLOOKUP($B139,Startlist!$B:$H,7,FALSE)</f>
        <v>VW Golf II</v>
      </c>
      <c r="H139" s="291" t="s">
        <v>728</v>
      </c>
      <c r="I139" s="140"/>
      <c r="J139" s="140"/>
      <c r="K139" s="134"/>
      <c r="L139" s="134"/>
      <c r="M139" s="137">
        <f>A137</f>
        <v>0</v>
      </c>
      <c r="N139" s="137">
        <v>3</v>
      </c>
      <c r="O139" s="138" t="e">
        <f>I137</f>
        <v>#NUM!</v>
      </c>
    </row>
    <row r="140" spans="1:15" ht="12.75" customHeight="1">
      <c r="A140" s="261"/>
      <c r="B140" s="125">
        <v>133</v>
      </c>
      <c r="C140" s="121" t="str">
        <f>VLOOKUP($B140,Startlist!$B:$H,2,FALSE)</f>
        <v>MV6</v>
      </c>
      <c r="D140" s="124" t="str">
        <f>VLOOKUP($B140,Startlist!$B:$H,3,FALSE)</f>
        <v>Marko Heinoja</v>
      </c>
      <c r="E140" s="124" t="str">
        <f>VLOOKUP($B140,Startlist!$B:$H,4,FALSE)</f>
        <v>Arvo Rego</v>
      </c>
      <c r="F140" s="121" t="str">
        <f>VLOOKUP($B140,Startlist!$B:$H,5,FALSE)</f>
        <v>EST</v>
      </c>
      <c r="G140" s="124" t="str">
        <f>VLOOKUP($B140,Startlist!$B:$H,7,FALSE)</f>
        <v>Seat Ibiza GTI</v>
      </c>
      <c r="H140" s="139" t="str">
        <f>VLOOKUP(B140,Results!B:O,14,FALSE)</f>
        <v> 1:19.46,3</v>
      </c>
      <c r="I140" s="140">
        <f>IF(ISERROR(FIND(":",H140)),LEFT(H140,FIND(".",H140,1)-1)*60+RIGHT(H140,LEN(H140)-FIND(".",H140,1)),LEFT(H140,FIND(":",H140,1)-1)*3600+MID(H140,4,2)*60+RIGHT(H140,LEN(H140)-FIND(".",H140,1)))</f>
        <v>4786.3</v>
      </c>
      <c r="J140" s="140"/>
      <c r="K140" s="134"/>
      <c r="L140" s="134"/>
      <c r="M140" s="137">
        <f>A137</f>
        <v>0</v>
      </c>
      <c r="N140" s="137">
        <v>4</v>
      </c>
      <c r="O140" s="138" t="e">
        <f>I137</f>
        <v>#NUM!</v>
      </c>
    </row>
    <row r="141" spans="1:15" ht="12.75" customHeight="1">
      <c r="A141" s="261"/>
      <c r="B141" s="125"/>
      <c r="C141" s="121"/>
      <c r="D141" s="124"/>
      <c r="E141" s="124"/>
      <c r="F141" s="121"/>
      <c r="G141" s="124"/>
      <c r="H141" s="139"/>
      <c r="I141" s="140"/>
      <c r="J141" s="134"/>
      <c r="K141" s="134"/>
      <c r="L141" s="134"/>
      <c r="M141" s="137">
        <f>A137</f>
        <v>0</v>
      </c>
      <c r="N141" s="137">
        <v>5</v>
      </c>
      <c r="O141" s="138" t="e">
        <f>I137</f>
        <v>#NUM!</v>
      </c>
    </row>
    <row r="142" spans="1:15" ht="7.5" customHeight="1">
      <c r="A142" s="261"/>
      <c r="B142" s="125"/>
      <c r="C142" s="121"/>
      <c r="D142" s="122"/>
      <c r="E142" s="122"/>
      <c r="F142" s="121"/>
      <c r="G142" s="124"/>
      <c r="H142" s="133"/>
      <c r="I142" s="134"/>
      <c r="J142" s="134"/>
      <c r="K142" s="134"/>
      <c r="L142" s="134"/>
      <c r="M142" s="137">
        <f>A137</f>
        <v>0</v>
      </c>
      <c r="N142" s="137">
        <v>6</v>
      </c>
      <c r="O142" s="138" t="e">
        <f>I137</f>
        <v>#NUM!</v>
      </c>
    </row>
    <row r="143" spans="1:17" s="259" customFormat="1" ht="12" customHeight="1">
      <c r="A143" s="260"/>
      <c r="B143" s="248" t="str">
        <f>VLOOKUP($B145,Startlist!$B:$H,6,FALSE)</f>
        <v>ERKI SPORT</v>
      </c>
      <c r="C143" s="249"/>
      <c r="D143" s="250"/>
      <c r="E143" s="250"/>
      <c r="F143" s="249"/>
      <c r="G143" s="251"/>
      <c r="H143" s="292" t="s">
        <v>729</v>
      </c>
      <c r="I143" s="253" t="e">
        <f>SMALL(I145:I147,1)+SMALL(I145:I147,2)</f>
        <v>#NUM!</v>
      </c>
      <c r="J143" s="254" t="e">
        <f>INT(I143/3600)</f>
        <v>#NUM!</v>
      </c>
      <c r="K143" s="255" t="e">
        <f>CONCATENATE("0",INT((I143-(J143*3600))/60))</f>
        <v>#NUM!</v>
      </c>
      <c r="L143" s="253" t="e">
        <f>CONCATENATE("0",ROUND(I143-(J143*3600)-(K143*60),1))</f>
        <v>#NUM!</v>
      </c>
      <c r="M143" s="256">
        <f>A143</f>
        <v>0</v>
      </c>
      <c r="N143" s="256">
        <v>1</v>
      </c>
      <c r="O143" s="257" t="e">
        <f>I143</f>
        <v>#NUM!</v>
      </c>
      <c r="P143" s="258"/>
      <c r="Q143" s="258"/>
    </row>
    <row r="144" spans="1:15" ht="7.5" customHeight="1">
      <c r="A144" s="261"/>
      <c r="B144" s="125"/>
      <c r="C144" s="121"/>
      <c r="D144" s="122"/>
      <c r="E144" s="122"/>
      <c r="F144" s="121"/>
      <c r="G144" s="124"/>
      <c r="H144" s="133"/>
      <c r="I144" s="134"/>
      <c r="J144" s="134"/>
      <c r="K144" s="134"/>
      <c r="L144" s="134"/>
      <c r="M144" s="137">
        <f>A143</f>
        <v>0</v>
      </c>
      <c r="N144" s="137">
        <v>2</v>
      </c>
      <c r="O144" s="138" t="e">
        <f>I143</f>
        <v>#NUM!</v>
      </c>
    </row>
    <row r="145" spans="1:15" ht="12.75" customHeight="1">
      <c r="A145" s="261"/>
      <c r="B145" s="125">
        <v>67</v>
      </c>
      <c r="C145" s="121" t="str">
        <f>VLOOKUP($B145,Startlist!$B:$H,2,FALSE)</f>
        <v>MV6</v>
      </c>
      <c r="D145" s="124" t="str">
        <f>VLOOKUP($B145,Startlist!$B:$H,3,FALSE)</f>
        <v>Kristjan Sinik</v>
      </c>
      <c r="E145" s="124" t="str">
        <f>VLOOKUP($B145,Startlist!$B:$H,4,FALSE)</f>
        <v>Meelis Siidirätsep</v>
      </c>
      <c r="F145" s="121" t="str">
        <f>VLOOKUP($B145,Startlist!$B:$H,5,FALSE)</f>
        <v>EST</v>
      </c>
      <c r="G145" s="124" t="str">
        <f>VLOOKUP($B145,Startlist!$B:$H,7,FALSE)</f>
        <v>Nissan Sunny</v>
      </c>
      <c r="H145" s="139" t="str">
        <f>VLOOKUP(B145,Results!B:O,14,FALSE)</f>
        <v> 1:07.42,9</v>
      </c>
      <c r="I145" s="140">
        <f>IF(ISERROR(FIND(":",H145)),LEFT(H145,FIND(".",H145,1)-1)*60+RIGHT(H145,LEN(H145)-FIND(".",H145,1)),LEFT(H145,FIND(":",H145,1)-1)*3600+MID(H145,4,2)*60+RIGHT(H145,LEN(H145)-FIND(".",H145,1)))</f>
        <v>4062.9</v>
      </c>
      <c r="J145" s="140"/>
      <c r="K145" s="134"/>
      <c r="L145" s="134"/>
      <c r="M145" s="137">
        <f>A143</f>
        <v>0</v>
      </c>
      <c r="N145" s="137">
        <v>3</v>
      </c>
      <c r="O145" s="138" t="e">
        <f>I143</f>
        <v>#NUM!</v>
      </c>
    </row>
    <row r="146" spans="1:15" ht="12.75" customHeight="1">
      <c r="A146" s="261"/>
      <c r="B146" s="125">
        <v>99</v>
      </c>
      <c r="C146" s="121" t="str">
        <f>VLOOKUP($B146,Startlist!$B:$H,2,FALSE)</f>
        <v>MV6</v>
      </c>
      <c r="D146" s="124" t="str">
        <f>VLOOKUP($B146,Startlist!$B:$H,3,FALSE)</f>
        <v>Janar Lehtniit</v>
      </c>
      <c r="E146" s="124" t="str">
        <f>VLOOKUP($B146,Startlist!$B:$H,4,FALSE)</f>
        <v>Rauno Orupōld</v>
      </c>
      <c r="F146" s="121" t="str">
        <f>VLOOKUP($B146,Startlist!$B:$H,5,FALSE)</f>
        <v>EST</v>
      </c>
      <c r="G146" s="124" t="str">
        <f>VLOOKUP($B146,Startlist!$B:$H,7,FALSE)</f>
        <v>Ford Escort RS2000</v>
      </c>
      <c r="H146" s="291" t="s">
        <v>728</v>
      </c>
      <c r="I146" s="140"/>
      <c r="J146" s="140"/>
      <c r="K146" s="134"/>
      <c r="L146" s="134"/>
      <c r="M146" s="137">
        <f>A143</f>
        <v>0</v>
      </c>
      <c r="N146" s="137">
        <v>4</v>
      </c>
      <c r="O146" s="138" t="e">
        <f>I143</f>
        <v>#NUM!</v>
      </c>
    </row>
    <row r="147" spans="1:15" ht="12.75" customHeight="1">
      <c r="A147" s="261"/>
      <c r="B147" s="125">
        <v>131</v>
      </c>
      <c r="C147" s="121" t="str">
        <f>VLOOKUP($B147,Startlist!$B:$H,2,FALSE)</f>
        <v>MV6</v>
      </c>
      <c r="D147" s="124" t="str">
        <f>VLOOKUP($B147,Startlist!$B:$H,3,FALSE)</f>
        <v>Indrek Ups</v>
      </c>
      <c r="E147" s="124" t="str">
        <f>VLOOKUP($B147,Startlist!$B:$H,4,FALSE)</f>
        <v>Romet Tsirna</v>
      </c>
      <c r="F147" s="121" t="str">
        <f>VLOOKUP($B147,Startlist!$B:$H,5,FALSE)</f>
        <v>EST</v>
      </c>
      <c r="G147" s="124" t="str">
        <f>VLOOKUP($B147,Startlist!$B:$H,7,FALSE)</f>
        <v>BMW 318</v>
      </c>
      <c r="H147" s="291" t="s">
        <v>728</v>
      </c>
      <c r="I147" s="140"/>
      <c r="J147" s="134"/>
      <c r="K147" s="134"/>
      <c r="L147" s="134"/>
      <c r="M147" s="137">
        <f>A143</f>
        <v>0</v>
      </c>
      <c r="N147" s="137">
        <v>5</v>
      </c>
      <c r="O147" s="138" t="e">
        <f>I143</f>
        <v>#NUM!</v>
      </c>
    </row>
    <row r="148" spans="1:15" ht="7.5" customHeight="1">
      <c r="A148" s="261"/>
      <c r="B148" s="125"/>
      <c r="C148" s="121"/>
      <c r="D148" s="122"/>
      <c r="E148" s="122"/>
      <c r="F148" s="121"/>
      <c r="G148" s="124"/>
      <c r="H148" s="133"/>
      <c r="I148" s="134"/>
      <c r="J148" s="134"/>
      <c r="K148" s="134"/>
      <c r="L148" s="134"/>
      <c r="M148" s="137">
        <f>A143</f>
        <v>0</v>
      </c>
      <c r="N148" s="137">
        <v>6</v>
      </c>
      <c r="O148" s="138" t="e">
        <f>I143</f>
        <v>#NUM!</v>
      </c>
    </row>
    <row r="149" spans="1:17" s="259" customFormat="1" ht="12" customHeight="1">
      <c r="A149" s="260"/>
      <c r="B149" s="248" t="str">
        <f>VLOOKUP($B151,Startlist!$B:$H,6,FALSE)&amp;" II"</f>
        <v>MS RACING II</v>
      </c>
      <c r="C149" s="249"/>
      <c r="D149" s="250"/>
      <c r="E149" s="250"/>
      <c r="F149" s="249"/>
      <c r="G149" s="251"/>
      <c r="H149" s="292" t="s">
        <v>729</v>
      </c>
      <c r="I149" s="253" t="e">
        <f>SMALL(I151:I153,1)+SMALL(I151:I153,2)</f>
        <v>#NUM!</v>
      </c>
      <c r="J149" s="254" t="e">
        <f>INT(I149/3600)</f>
        <v>#NUM!</v>
      </c>
      <c r="K149" s="255" t="e">
        <f>CONCATENATE("0",INT((I149-(J149*3600))/60))</f>
        <v>#NUM!</v>
      </c>
      <c r="L149" s="253" t="e">
        <f>CONCATENATE("0",ROUND(I149-(J149*3600)-(K149*60),1))</f>
        <v>#NUM!</v>
      </c>
      <c r="M149" s="256">
        <f>A149</f>
        <v>0</v>
      </c>
      <c r="N149" s="256">
        <v>1</v>
      </c>
      <c r="O149" s="257" t="e">
        <f>I149</f>
        <v>#NUM!</v>
      </c>
      <c r="P149" s="258"/>
      <c r="Q149" s="258"/>
    </row>
    <row r="150" spans="1:15" ht="7.5" customHeight="1">
      <c r="A150" s="261"/>
      <c r="B150" s="125"/>
      <c r="C150" s="121"/>
      <c r="D150" s="122"/>
      <c r="E150" s="122"/>
      <c r="F150" s="121"/>
      <c r="G150" s="124"/>
      <c r="H150" s="133"/>
      <c r="I150" s="134"/>
      <c r="J150" s="134"/>
      <c r="K150" s="134"/>
      <c r="L150" s="134"/>
      <c r="M150" s="137">
        <f>A149</f>
        <v>0</v>
      </c>
      <c r="N150" s="137">
        <v>2</v>
      </c>
      <c r="O150" s="138" t="e">
        <f>I149</f>
        <v>#NUM!</v>
      </c>
    </row>
    <row r="151" spans="1:15" ht="12.75" customHeight="1">
      <c r="A151" s="261"/>
      <c r="B151" s="125">
        <v>42</v>
      </c>
      <c r="C151" s="121" t="str">
        <f>VLOOKUP($B151,Startlist!$B:$H,2,FALSE)</f>
        <v>MV7</v>
      </c>
      <c r="D151" s="124" t="str">
        <f>VLOOKUP($B151,Startlist!$B:$H,3,FALSE)</f>
        <v>Vallo Nuuter</v>
      </c>
      <c r="E151" s="124" t="str">
        <f>VLOOKUP($B151,Startlist!$B:$H,4,FALSE)</f>
        <v>Alari Kupri</v>
      </c>
      <c r="F151" s="121" t="str">
        <f>VLOOKUP($B151,Startlist!$B:$H,5,FALSE)</f>
        <v>EST</v>
      </c>
      <c r="G151" s="124" t="str">
        <f>VLOOKUP($B151,Startlist!$B:$H,7,FALSE)</f>
        <v>BMW M3</v>
      </c>
      <c r="H151" s="291" t="s">
        <v>728</v>
      </c>
      <c r="I151" s="140"/>
      <c r="J151" s="140"/>
      <c r="K151" s="134"/>
      <c r="L151" s="134"/>
      <c r="M151" s="137">
        <f>A149</f>
        <v>0</v>
      </c>
      <c r="N151" s="137">
        <v>3</v>
      </c>
      <c r="O151" s="138" t="e">
        <f>I149</f>
        <v>#NUM!</v>
      </c>
    </row>
    <row r="152" spans="1:15" ht="12.75" customHeight="1">
      <c r="A152" s="261"/>
      <c r="B152" s="125">
        <v>95</v>
      </c>
      <c r="C152" s="121" t="str">
        <f>VLOOKUP($B152,Startlist!$B:$H,2,FALSE)</f>
        <v>MV7</v>
      </c>
      <c r="D152" s="124" t="str">
        <f>VLOOKUP($B152,Startlist!$B:$H,3,FALSE)</f>
        <v>Ander Elevant</v>
      </c>
      <c r="E152" s="124" t="str">
        <f>VLOOKUP($B152,Startlist!$B:$H,4,FALSE)</f>
        <v>Priit Piir</v>
      </c>
      <c r="F152" s="121" t="str">
        <f>VLOOKUP($B152,Startlist!$B:$H,5,FALSE)</f>
        <v>EST</v>
      </c>
      <c r="G152" s="124" t="str">
        <f>VLOOKUP($B152,Startlist!$B:$H,7,FALSE)</f>
        <v>BMW 325i</v>
      </c>
      <c r="H152" s="291" t="s">
        <v>728</v>
      </c>
      <c r="I152" s="140"/>
      <c r="J152" s="140"/>
      <c r="K152" s="134"/>
      <c r="L152" s="134"/>
      <c r="M152" s="137">
        <f>A149</f>
        <v>0</v>
      </c>
      <c r="N152" s="137">
        <v>4</v>
      </c>
      <c r="O152" s="138" t="e">
        <f>I149</f>
        <v>#NUM!</v>
      </c>
    </row>
    <row r="153" spans="1:15" ht="12.75" customHeight="1">
      <c r="A153" s="261"/>
      <c r="B153" s="125"/>
      <c r="C153" s="121"/>
      <c r="D153" s="124"/>
      <c r="E153" s="124"/>
      <c r="F153" s="121"/>
      <c r="G153" s="124"/>
      <c r="H153" s="139"/>
      <c r="I153" s="140"/>
      <c r="J153" s="134"/>
      <c r="K153" s="134"/>
      <c r="L153" s="134"/>
      <c r="M153" s="137">
        <f>A149</f>
        <v>0</v>
      </c>
      <c r="N153" s="137">
        <v>5</v>
      </c>
      <c r="O153" s="138" t="e">
        <f>I149</f>
        <v>#NUM!</v>
      </c>
    </row>
    <row r="154" spans="1:15" ht="7.5" customHeight="1">
      <c r="A154" s="261"/>
      <c r="B154" s="125"/>
      <c r="C154" s="121"/>
      <c r="D154" s="122"/>
      <c r="E154" s="122"/>
      <c r="F154" s="121"/>
      <c r="G154" s="124"/>
      <c r="H154" s="133"/>
      <c r="I154" s="134"/>
      <c r="J154" s="134"/>
      <c r="K154" s="134"/>
      <c r="L154" s="134"/>
      <c r="M154" s="137">
        <f>A149</f>
        <v>0</v>
      </c>
      <c r="N154" s="137">
        <v>6</v>
      </c>
      <c r="O154" s="138" t="e">
        <f>I149</f>
        <v>#NUM!</v>
      </c>
    </row>
    <row r="155" spans="1:17" s="259" customFormat="1" ht="12" customHeight="1">
      <c r="A155" s="260"/>
      <c r="B155" s="248" t="str">
        <f>VLOOKUP($B157,Startlist!$B:$H,6,FALSE)&amp;" I"</f>
        <v>OT RACING I</v>
      </c>
      <c r="C155" s="249"/>
      <c r="D155" s="250"/>
      <c r="E155" s="250"/>
      <c r="F155" s="249"/>
      <c r="G155" s="251"/>
      <c r="H155" s="292" t="s">
        <v>729</v>
      </c>
      <c r="I155" s="253" t="e">
        <f>SMALL(I157:I159,1)+SMALL(I157:I159,2)</f>
        <v>#NUM!</v>
      </c>
      <c r="J155" s="254" t="e">
        <f>INT(I155/3600)</f>
        <v>#NUM!</v>
      </c>
      <c r="K155" s="255" t="e">
        <f>CONCATENATE("0",INT((I155-(J155*3600))/60))</f>
        <v>#NUM!</v>
      </c>
      <c r="L155" s="253" t="e">
        <f>CONCATENATE("0",ROUND(I155-(J155*3600)-(K155*60),1))</f>
        <v>#NUM!</v>
      </c>
      <c r="M155" s="256">
        <f>A155</f>
        <v>0</v>
      </c>
      <c r="N155" s="256">
        <v>1</v>
      </c>
      <c r="O155" s="257" t="e">
        <f>I155</f>
        <v>#NUM!</v>
      </c>
      <c r="P155" s="258"/>
      <c r="Q155" s="258"/>
    </row>
    <row r="156" spans="1:15" ht="7.5" customHeight="1">
      <c r="A156" s="261"/>
      <c r="B156" s="125"/>
      <c r="C156" s="121"/>
      <c r="D156" s="122"/>
      <c r="E156" s="122"/>
      <c r="F156" s="121"/>
      <c r="G156" s="124"/>
      <c r="H156" s="133"/>
      <c r="I156" s="134"/>
      <c r="J156" s="134"/>
      <c r="K156" s="134"/>
      <c r="L156" s="134"/>
      <c r="M156" s="137">
        <f>A155</f>
        <v>0</v>
      </c>
      <c r="N156" s="137">
        <v>2</v>
      </c>
      <c r="O156" s="138" t="e">
        <f>I155</f>
        <v>#NUM!</v>
      </c>
    </row>
    <row r="157" spans="1:15" ht="12.75" customHeight="1">
      <c r="A157" s="261"/>
      <c r="B157" s="125">
        <v>22</v>
      </c>
      <c r="C157" s="121" t="str">
        <f>VLOOKUP($B157,Startlist!$B:$H,2,FALSE)</f>
        <v>MV6</v>
      </c>
      <c r="D157" s="124" t="str">
        <f>VLOOKUP($B157,Startlist!$B:$H,3,FALSE)</f>
        <v>Ott Tänak</v>
      </c>
      <c r="E157" s="124" t="str">
        <f>VLOOKUP($B157,Startlist!$B:$H,4,FALSE)</f>
        <v>Raigo Mōlder</v>
      </c>
      <c r="F157" s="121" t="str">
        <f>VLOOKUP($B157,Startlist!$B:$H,5,FALSE)</f>
        <v>EST</v>
      </c>
      <c r="G157" s="124" t="str">
        <f>VLOOKUP($B157,Startlist!$B:$H,7,FALSE)</f>
        <v>Toyota Starlet</v>
      </c>
      <c r="H157" s="291" t="s">
        <v>728</v>
      </c>
      <c r="I157" s="140"/>
      <c r="J157" s="140"/>
      <c r="K157" s="134"/>
      <c r="L157" s="134"/>
      <c r="M157" s="137">
        <f>A155</f>
        <v>0</v>
      </c>
      <c r="N157" s="137">
        <v>3</v>
      </c>
      <c r="O157" s="138" t="e">
        <f>I155</f>
        <v>#NUM!</v>
      </c>
    </row>
    <row r="158" spans="1:15" ht="12.75" customHeight="1">
      <c r="A158" s="261"/>
      <c r="B158" s="125">
        <v>201</v>
      </c>
      <c r="C158" s="121" t="str">
        <f>VLOOKUP($B158,Startlist!$B:$H,2,FALSE)</f>
        <v>MV3</v>
      </c>
      <c r="D158" s="124" t="str">
        <f>VLOOKUP($B158,Startlist!$B:$H,3,FALSE)</f>
        <v>Oliver Ojaperv</v>
      </c>
      <c r="E158" s="124" t="str">
        <f>VLOOKUP($B158,Startlist!$B:$H,4,FALSE)</f>
        <v>Jarno Talve</v>
      </c>
      <c r="F158" s="121" t="str">
        <f>VLOOKUP($B158,Startlist!$B:$H,5,FALSE)</f>
        <v>EST</v>
      </c>
      <c r="G158" s="124" t="str">
        <f>VLOOKUP($B158,Startlist!$B:$H,7,FALSE)</f>
        <v>Ford Fiesta R2</v>
      </c>
      <c r="H158" s="139" t="str">
        <f>VLOOKUP(B158,Results!B:O,14,FALSE)</f>
        <v> 1:03.08,0</v>
      </c>
      <c r="I158" s="140">
        <f>IF(ISERROR(FIND(":",H158)),LEFT(H158,FIND(".",H158,1)-1)*60+RIGHT(H158,LEN(H158)-FIND(".",H158,1)),LEFT(H158,FIND(":",H158,1)-1)*3600+MID(H158,4,2)*60+RIGHT(H158,LEN(H158)-FIND(".",H158,1)))</f>
        <v>3788</v>
      </c>
      <c r="J158" s="140"/>
      <c r="K158" s="134"/>
      <c r="L158" s="134"/>
      <c r="M158" s="137">
        <f>A155</f>
        <v>0</v>
      </c>
      <c r="N158" s="137">
        <v>4</v>
      </c>
      <c r="O158" s="138" t="e">
        <f>I155</f>
        <v>#NUM!</v>
      </c>
    </row>
    <row r="159" spans="1:15" ht="12.75" customHeight="1">
      <c r="A159" s="261"/>
      <c r="B159" s="125">
        <v>202</v>
      </c>
      <c r="C159" s="121" t="str">
        <f>VLOOKUP($B159,Startlist!$B:$H,2,FALSE)</f>
        <v>MV3</v>
      </c>
      <c r="D159" s="124" t="str">
        <f>VLOOKUP($B159,Startlist!$B:$H,3,FALSE)</f>
        <v>Kevin Kuusik</v>
      </c>
      <c r="E159" s="124" t="str">
        <f>VLOOKUP($B159,Startlist!$B:$H,4,FALSE)</f>
        <v>Kuldar Sikk</v>
      </c>
      <c r="F159" s="121" t="str">
        <f>VLOOKUP($B159,Startlist!$B:$H,5,FALSE)</f>
        <v>EST</v>
      </c>
      <c r="G159" s="124" t="str">
        <f>VLOOKUP($B159,Startlist!$B:$H,7,FALSE)</f>
        <v>Ford Fiesta R2</v>
      </c>
      <c r="H159" s="291" t="s">
        <v>728</v>
      </c>
      <c r="I159" s="140"/>
      <c r="J159" s="134"/>
      <c r="K159" s="134"/>
      <c r="L159" s="134"/>
      <c r="M159" s="137">
        <f>A155</f>
        <v>0</v>
      </c>
      <c r="N159" s="137">
        <v>5</v>
      </c>
      <c r="O159" s="138" t="e">
        <f>I155</f>
        <v>#NUM!</v>
      </c>
    </row>
    <row r="160" spans="1:15" ht="7.5" customHeight="1">
      <c r="A160" s="261"/>
      <c r="B160" s="125"/>
      <c r="C160" s="121"/>
      <c r="D160" s="122"/>
      <c r="E160" s="122"/>
      <c r="F160" s="121"/>
      <c r="G160" s="124"/>
      <c r="H160" s="133"/>
      <c r="I160" s="134"/>
      <c r="J160" s="134"/>
      <c r="K160" s="134"/>
      <c r="L160" s="134"/>
      <c r="M160" s="137">
        <f>A155</f>
        <v>0</v>
      </c>
      <c r="N160" s="137">
        <v>6</v>
      </c>
      <c r="O160" s="138" t="e">
        <f>I155</f>
        <v>#NUM!</v>
      </c>
    </row>
    <row r="161" spans="1:17" s="259" customFormat="1" ht="12" customHeight="1">
      <c r="A161" s="260"/>
      <c r="B161" s="248" t="str">
        <f>VLOOKUP($B163,Startlist!$B:$H,6,FALSE)&amp;" II"</f>
        <v>OT RACING II</v>
      </c>
      <c r="C161" s="249"/>
      <c r="D161" s="250"/>
      <c r="E161" s="250"/>
      <c r="F161" s="249"/>
      <c r="G161" s="251"/>
      <c r="H161" s="292" t="s">
        <v>729</v>
      </c>
      <c r="I161" s="253" t="e">
        <f>SMALL(I163:I165,1)+SMALL(I163:I165,2)</f>
        <v>#NUM!</v>
      </c>
      <c r="J161" s="254" t="e">
        <f>INT(I161/3600)</f>
        <v>#NUM!</v>
      </c>
      <c r="K161" s="255" t="e">
        <f>CONCATENATE("0",INT((I161-(J161*3600))/60))</f>
        <v>#NUM!</v>
      </c>
      <c r="L161" s="253" t="e">
        <f>CONCATENATE("0",ROUND(I161-(J161*3600)-(K161*60),1))</f>
        <v>#NUM!</v>
      </c>
      <c r="M161" s="256">
        <f>A161</f>
        <v>0</v>
      </c>
      <c r="N161" s="256">
        <v>1</v>
      </c>
      <c r="O161" s="257" t="e">
        <f>I161</f>
        <v>#NUM!</v>
      </c>
      <c r="P161" s="258"/>
      <c r="Q161" s="258"/>
    </row>
    <row r="162" spans="1:15" ht="7.5" customHeight="1">
      <c r="A162" s="261"/>
      <c r="B162" s="125"/>
      <c r="C162" s="121"/>
      <c r="D162" s="122"/>
      <c r="E162" s="122"/>
      <c r="F162" s="121"/>
      <c r="G162" s="124"/>
      <c r="H162" s="133"/>
      <c r="I162" s="134"/>
      <c r="J162" s="134"/>
      <c r="K162" s="134"/>
      <c r="L162" s="134"/>
      <c r="M162" s="137">
        <f>A161</f>
        <v>0</v>
      </c>
      <c r="N162" s="137">
        <v>2</v>
      </c>
      <c r="O162" s="138" t="e">
        <f>I161</f>
        <v>#NUM!</v>
      </c>
    </row>
    <row r="163" spans="1:15" ht="12.75" customHeight="1">
      <c r="A163" s="261"/>
      <c r="B163" s="125">
        <v>74</v>
      </c>
      <c r="C163" s="121" t="str">
        <f>VLOOKUP($B163,Startlist!$B:$H,2,FALSE)</f>
        <v>MV5</v>
      </c>
      <c r="D163" s="124" t="str">
        <f>VLOOKUP($B163,Startlist!$B:$H,3,FALSE)</f>
        <v>Janar Tänak</v>
      </c>
      <c r="E163" s="124" t="str">
        <f>VLOOKUP($B163,Startlist!$B:$H,4,FALSE)</f>
        <v>Janno Õunpuu</v>
      </c>
      <c r="F163" s="121" t="str">
        <f>VLOOKUP($B163,Startlist!$B:$H,5,FALSE)</f>
        <v>EST</v>
      </c>
      <c r="G163" s="124" t="str">
        <f>VLOOKUP($B163,Startlist!$B:$H,7,FALSE)</f>
        <v>Lada S1600</v>
      </c>
      <c r="H163" s="139" t="str">
        <f>VLOOKUP(B163,Results!B:O,14,FALSE)</f>
        <v> 1:06.35,5</v>
      </c>
      <c r="I163" s="140">
        <f>IF(ISERROR(FIND(":",H163)),LEFT(H163,FIND(".",H163,1)-1)*60+RIGHT(H163,LEN(H163)-FIND(".",H163,1)),LEFT(H163,FIND(":",H163,1)-1)*3600+MID(H163,4,2)*60+RIGHT(H163,LEN(H163)-FIND(".",H163,1)))</f>
        <v>3995.5</v>
      </c>
      <c r="J163" s="140"/>
      <c r="K163" s="134"/>
      <c r="L163" s="134"/>
      <c r="M163" s="137">
        <f>A161</f>
        <v>0</v>
      </c>
      <c r="N163" s="137">
        <v>3</v>
      </c>
      <c r="O163" s="138" t="e">
        <f>I161</f>
        <v>#NUM!</v>
      </c>
    </row>
    <row r="164" spans="1:15" ht="12.75" customHeight="1">
      <c r="A164" s="261"/>
      <c r="B164" s="125">
        <v>123</v>
      </c>
      <c r="C164" s="121" t="str">
        <f>VLOOKUP($B164,Startlist!$B:$H,2,FALSE)</f>
        <v>MV6</v>
      </c>
      <c r="D164" s="124" t="str">
        <f>VLOOKUP($B164,Startlist!$B:$H,3,FALSE)</f>
        <v>Erkko East</v>
      </c>
      <c r="E164" s="124" t="str">
        <f>VLOOKUP($B164,Startlist!$B:$H,4,FALSE)</f>
        <v>Margus Brant</v>
      </c>
      <c r="F164" s="121" t="str">
        <f>VLOOKUP($B164,Startlist!$B:$H,5,FALSE)</f>
        <v>EST</v>
      </c>
      <c r="G164" s="124" t="str">
        <f>VLOOKUP($B164,Startlist!$B:$H,7,FALSE)</f>
        <v>Honda Civic Type-R</v>
      </c>
      <c r="H164" s="291" t="s">
        <v>728</v>
      </c>
      <c r="I164" s="140"/>
      <c r="J164" s="140"/>
      <c r="K164" s="134"/>
      <c r="L164" s="134"/>
      <c r="M164" s="137">
        <f>A161</f>
        <v>0</v>
      </c>
      <c r="N164" s="137">
        <v>4</v>
      </c>
      <c r="O164" s="138" t="e">
        <f>I161</f>
        <v>#NUM!</v>
      </c>
    </row>
    <row r="165" spans="1:15" ht="12.75" customHeight="1">
      <c r="A165" s="261"/>
      <c r="B165" s="125"/>
      <c r="C165" s="121"/>
      <c r="D165" s="124"/>
      <c r="E165" s="124"/>
      <c r="F165" s="121"/>
      <c r="G165" s="124"/>
      <c r="H165" s="139"/>
      <c r="I165" s="140"/>
      <c r="J165" s="134"/>
      <c r="K165" s="134"/>
      <c r="L165" s="134"/>
      <c r="M165" s="137">
        <f>A161</f>
        <v>0</v>
      </c>
      <c r="N165" s="137">
        <v>5</v>
      </c>
      <c r="O165" s="138" t="e">
        <f>I161</f>
        <v>#NUM!</v>
      </c>
    </row>
    <row r="166" spans="1:15" ht="7.5" customHeight="1">
      <c r="A166" s="261"/>
      <c r="B166" s="125"/>
      <c r="C166" s="121"/>
      <c r="D166" s="122"/>
      <c r="E166" s="122"/>
      <c r="F166" s="121"/>
      <c r="G166" s="124"/>
      <c r="H166" s="133"/>
      <c r="I166" s="134"/>
      <c r="J166" s="134"/>
      <c r="K166" s="134"/>
      <c r="L166" s="134"/>
      <c r="M166" s="137">
        <f>A161</f>
        <v>0</v>
      </c>
      <c r="N166" s="137">
        <v>6</v>
      </c>
      <c r="O166" s="138" t="e">
        <f>I161</f>
        <v>#NUM!</v>
      </c>
    </row>
    <row r="167" spans="1:17" s="259" customFormat="1" ht="12" customHeight="1">
      <c r="A167" s="260"/>
      <c r="B167" s="248" t="str">
        <f>VLOOKUP($B169,Startlist!$B:$H,6,FALSE)</f>
        <v>PRINTSPORT</v>
      </c>
      <c r="C167" s="249"/>
      <c r="D167" s="250"/>
      <c r="E167" s="250"/>
      <c r="F167" s="249"/>
      <c r="G167" s="251"/>
      <c r="H167" s="292" t="s">
        <v>729</v>
      </c>
      <c r="I167" s="253" t="e">
        <f>SMALL(I169:I171,1)+SMALL(I169:I171,2)</f>
        <v>#NUM!</v>
      </c>
      <c r="J167" s="254" t="e">
        <f>INT(I167/3600)</f>
        <v>#NUM!</v>
      </c>
      <c r="K167" s="255" t="e">
        <f>CONCATENATE("0",INT((I167-(J167*3600))/60))</f>
        <v>#NUM!</v>
      </c>
      <c r="L167" s="253" t="e">
        <f>CONCATENATE("0",ROUND(I167-(J167*3600)-(K167*60),1))</f>
        <v>#NUM!</v>
      </c>
      <c r="M167" s="256">
        <f>A167</f>
        <v>0</v>
      </c>
      <c r="N167" s="256">
        <v>1</v>
      </c>
      <c r="O167" s="257" t="e">
        <f>I167</f>
        <v>#NUM!</v>
      </c>
      <c r="P167" s="258"/>
      <c r="Q167" s="258"/>
    </row>
    <row r="168" spans="1:15" ht="7.5" customHeight="1">
      <c r="A168" s="261"/>
      <c r="B168" s="125"/>
      <c r="C168" s="121"/>
      <c r="D168" s="122"/>
      <c r="E168" s="122"/>
      <c r="F168" s="121"/>
      <c r="G168" s="124"/>
      <c r="H168" s="133"/>
      <c r="I168" s="134"/>
      <c r="J168" s="134"/>
      <c r="K168" s="134"/>
      <c r="L168" s="134"/>
      <c r="M168" s="137">
        <f>A167</f>
        <v>0</v>
      </c>
      <c r="N168" s="137">
        <v>2</v>
      </c>
      <c r="O168" s="138" t="e">
        <f>I167</f>
        <v>#NUM!</v>
      </c>
    </row>
    <row r="169" spans="1:15" ht="12.75" customHeight="1">
      <c r="A169" s="261"/>
      <c r="B169" s="125">
        <v>73</v>
      </c>
      <c r="C169" s="121" t="str">
        <f>VLOOKUP($B169,Startlist!$B:$H,2,FALSE)</f>
        <v>MV7</v>
      </c>
      <c r="D169" s="124" t="str">
        <f>VLOOKUP($B169,Startlist!$B:$H,3,FALSE)</f>
        <v>Juha Hautala</v>
      </c>
      <c r="E169" s="124" t="str">
        <f>VLOOKUP($B169,Startlist!$B:$H,4,FALSE)</f>
        <v>Jonne Luotonen</v>
      </c>
      <c r="F169" s="121" t="str">
        <f>VLOOKUP($B169,Startlist!$B:$H,5,FALSE)</f>
        <v>FIN</v>
      </c>
      <c r="G169" s="124" t="str">
        <f>VLOOKUP($B169,Startlist!$B:$H,7,FALSE)</f>
        <v>Mercedes Benz 190 E</v>
      </c>
      <c r="H169" s="291" t="s">
        <v>728</v>
      </c>
      <c r="I169" s="140"/>
      <c r="J169" s="140"/>
      <c r="K169" s="134"/>
      <c r="L169" s="134"/>
      <c r="M169" s="137">
        <f>A167</f>
        <v>0</v>
      </c>
      <c r="N169" s="137">
        <v>3</v>
      </c>
      <c r="O169" s="138" t="e">
        <f>I167</f>
        <v>#NUM!</v>
      </c>
    </row>
    <row r="170" spans="1:15" ht="12.75" customHeight="1">
      <c r="A170" s="261"/>
      <c r="B170" s="125">
        <v>76</v>
      </c>
      <c r="C170" s="121" t="str">
        <f>VLOOKUP($B170,Startlist!$B:$H,2,FALSE)</f>
        <v>MV7</v>
      </c>
      <c r="D170" s="124" t="str">
        <f>VLOOKUP($B170,Startlist!$B:$H,3,FALSE)</f>
        <v>Mikko Varneslahti</v>
      </c>
      <c r="E170" s="124" t="str">
        <f>VLOOKUP($B170,Startlist!$B:$H,4,FALSE)</f>
        <v>Anssi Viinikka</v>
      </c>
      <c r="F170" s="121" t="str">
        <f>VLOOKUP($B170,Startlist!$B:$H,5,FALSE)</f>
        <v>FIN</v>
      </c>
      <c r="G170" s="124" t="str">
        <f>VLOOKUP($B170,Startlist!$B:$H,7,FALSE)</f>
        <v>Volvo 240</v>
      </c>
      <c r="H170" s="139" t="str">
        <f>VLOOKUP(B170,Results!B:O,14,FALSE)</f>
        <v> 1:13.25,4</v>
      </c>
      <c r="I170" s="140">
        <f>IF(ISERROR(FIND(":",H170)),LEFT(H170,FIND(".",H170,1)-1)*60+RIGHT(H170,LEN(H170)-FIND(".",H170,1)),LEFT(H170,FIND(":",H170,1)-1)*3600+MID(H170,4,2)*60+RIGHT(H170,LEN(H170)-FIND(".",H170,1)))</f>
        <v>4405.4</v>
      </c>
      <c r="J170" s="140"/>
      <c r="K170" s="134"/>
      <c r="L170" s="134"/>
      <c r="M170" s="137">
        <f>A167</f>
        <v>0</v>
      </c>
      <c r="N170" s="137">
        <v>4</v>
      </c>
      <c r="O170" s="138" t="e">
        <f>I167</f>
        <v>#NUM!</v>
      </c>
    </row>
    <row r="171" spans="1:15" ht="12.75" customHeight="1">
      <c r="A171" s="261"/>
      <c r="B171" s="125">
        <v>116</v>
      </c>
      <c r="C171" s="121" t="str">
        <f>VLOOKUP($B171,Startlist!$B:$H,2,FALSE)</f>
        <v>MV7</v>
      </c>
      <c r="D171" s="124" t="str">
        <f>VLOOKUP($B171,Startlist!$B:$H,3,FALSE)</f>
        <v>Tomi Mäkinen</v>
      </c>
      <c r="E171" s="124" t="str">
        <f>VLOOKUP($B171,Startlist!$B:$H,4,FALSE)</f>
        <v>Elmeri Mäki-Kulmala</v>
      </c>
      <c r="F171" s="121" t="str">
        <f>VLOOKUP($B171,Startlist!$B:$H,5,FALSE)</f>
        <v>FIN</v>
      </c>
      <c r="G171" s="124" t="str">
        <f>VLOOKUP($B171,Startlist!$B:$H,7,FALSE)</f>
        <v>Volvo 240</v>
      </c>
      <c r="H171" s="291" t="s">
        <v>728</v>
      </c>
      <c r="I171" s="140"/>
      <c r="J171" s="134"/>
      <c r="K171" s="134"/>
      <c r="L171" s="134"/>
      <c r="M171" s="137">
        <f>A167</f>
        <v>0</v>
      </c>
      <c r="N171" s="137">
        <v>5</v>
      </c>
      <c r="O171" s="138" t="e">
        <f>I167</f>
        <v>#NUM!</v>
      </c>
    </row>
    <row r="172" spans="1:15" ht="7.5" customHeight="1">
      <c r="A172" s="261"/>
      <c r="B172" s="125"/>
      <c r="C172" s="121"/>
      <c r="D172" s="122"/>
      <c r="E172" s="122"/>
      <c r="F172" s="121"/>
      <c r="G172" s="124"/>
      <c r="H172" s="133"/>
      <c r="I172" s="134"/>
      <c r="J172" s="134"/>
      <c r="K172" s="134"/>
      <c r="L172" s="134"/>
      <c r="M172" s="137">
        <f>A167</f>
        <v>0</v>
      </c>
      <c r="N172" s="137">
        <v>6</v>
      </c>
      <c r="O172" s="138" t="e">
        <f>I167</f>
        <v>#NUM!</v>
      </c>
    </row>
    <row r="173" spans="1:17" s="259" customFormat="1" ht="12" customHeight="1">
      <c r="A173" s="260"/>
      <c r="B173" s="248" t="str">
        <f>VLOOKUP($B175,Startlist!$B:$H,6,FALSE)</f>
        <v>SAR-TECH MOTORSPORT</v>
      </c>
      <c r="C173" s="249"/>
      <c r="D173" s="250"/>
      <c r="E173" s="250"/>
      <c r="F173" s="249"/>
      <c r="G173" s="251"/>
      <c r="H173" s="292" t="s">
        <v>729</v>
      </c>
      <c r="I173" s="253" t="e">
        <f>SMALL(I175:I177,1)+SMALL(I175:I177,2)</f>
        <v>#NUM!</v>
      </c>
      <c r="J173" s="254" t="e">
        <f>INT(I173/3600)</f>
        <v>#NUM!</v>
      </c>
      <c r="K173" s="255" t="e">
        <f>CONCATENATE("0",INT((I173-(J173*3600))/60))</f>
        <v>#NUM!</v>
      </c>
      <c r="L173" s="253" t="e">
        <f>CONCATENATE("0",ROUND(I173-(J173*3600)-(K173*60),1))</f>
        <v>#NUM!</v>
      </c>
      <c r="M173" s="256">
        <f>A173</f>
        <v>0</v>
      </c>
      <c r="N173" s="256">
        <v>1</v>
      </c>
      <c r="O173" s="257" t="e">
        <f>I173</f>
        <v>#NUM!</v>
      </c>
      <c r="P173" s="258"/>
      <c r="Q173" s="258"/>
    </row>
    <row r="174" spans="1:15" ht="7.5" customHeight="1">
      <c r="A174" s="261"/>
      <c r="B174" s="125"/>
      <c r="C174" s="121"/>
      <c r="D174" s="122"/>
      <c r="E174" s="122"/>
      <c r="F174" s="121"/>
      <c r="G174" s="124"/>
      <c r="H174" s="133"/>
      <c r="I174" s="134"/>
      <c r="J174" s="134"/>
      <c r="K174" s="134"/>
      <c r="L174" s="134"/>
      <c r="M174" s="137">
        <f>A173</f>
        <v>0</v>
      </c>
      <c r="N174" s="137">
        <v>2</v>
      </c>
      <c r="O174" s="138" t="e">
        <f>I173</f>
        <v>#NUM!</v>
      </c>
    </row>
    <row r="175" spans="1:15" ht="12.75" customHeight="1">
      <c r="A175" s="261"/>
      <c r="B175" s="125">
        <v>16</v>
      </c>
      <c r="C175" s="121" t="str">
        <f>VLOOKUP($B175,Startlist!$B:$H,2,FALSE)</f>
        <v>MV7</v>
      </c>
      <c r="D175" s="124" t="str">
        <f>VLOOKUP($B175,Startlist!$B:$H,3,FALSE)</f>
        <v>Ago Ahu</v>
      </c>
      <c r="E175" s="124" t="str">
        <f>VLOOKUP($B175,Startlist!$B:$H,4,FALSE)</f>
        <v>Kalle Ahu</v>
      </c>
      <c r="F175" s="121" t="str">
        <f>VLOOKUP($B175,Startlist!$B:$H,5,FALSE)</f>
        <v>EST</v>
      </c>
      <c r="G175" s="124" t="str">
        <f>VLOOKUP($B175,Startlist!$B:$H,7,FALSE)</f>
        <v>BMW M3</v>
      </c>
      <c r="H175" s="291" t="s">
        <v>728</v>
      </c>
      <c r="I175" s="140"/>
      <c r="J175" s="140"/>
      <c r="K175" s="134"/>
      <c r="L175" s="134"/>
      <c r="M175" s="137">
        <f>A173</f>
        <v>0</v>
      </c>
      <c r="N175" s="137">
        <v>3</v>
      </c>
      <c r="O175" s="138" t="e">
        <f>I173</f>
        <v>#NUM!</v>
      </c>
    </row>
    <row r="176" spans="1:15" ht="12.75" customHeight="1">
      <c r="A176" s="261"/>
      <c r="B176" s="125">
        <v>20</v>
      </c>
      <c r="C176" s="121" t="str">
        <f>VLOOKUP($B176,Startlist!$B:$H,2,FALSE)</f>
        <v>MV7</v>
      </c>
      <c r="D176" s="124" t="str">
        <f>VLOOKUP($B176,Startlist!$B:$H,3,FALSE)</f>
        <v>Timmu Kōrge</v>
      </c>
      <c r="E176" s="124" t="str">
        <f>VLOOKUP($B176,Startlist!$B:$H,4,FALSE)</f>
        <v>Kaido Kaubi</v>
      </c>
      <c r="F176" s="121" t="str">
        <f>VLOOKUP($B176,Startlist!$B:$H,5,FALSE)</f>
        <v>EST</v>
      </c>
      <c r="G176" s="124" t="str">
        <f>VLOOKUP($B176,Startlist!$B:$H,7,FALSE)</f>
        <v>BMW M3</v>
      </c>
      <c r="H176" s="139" t="str">
        <f>VLOOKUP(B176,Results!B:O,14,FALSE)</f>
        <v> 1:06.36,4</v>
      </c>
      <c r="I176" s="140">
        <f>IF(ISERROR(FIND(":",H176)),LEFT(H176,FIND(".",H176,1)-1)*60+RIGHT(H176,LEN(H176)-FIND(".",H176,1)),LEFT(H176,FIND(":",H176,1)-1)*3600+MID(H176,4,2)*60+RIGHT(H176,LEN(H176)-FIND(".",H176,1)))</f>
        <v>3996.4</v>
      </c>
      <c r="J176" s="140"/>
      <c r="K176" s="134"/>
      <c r="L176" s="134"/>
      <c r="M176" s="137">
        <f>A173</f>
        <v>0</v>
      </c>
      <c r="N176" s="137">
        <v>4</v>
      </c>
      <c r="O176" s="138" t="e">
        <f>I173</f>
        <v>#NUM!</v>
      </c>
    </row>
    <row r="177" spans="1:15" ht="12.75" customHeight="1">
      <c r="A177" s="261"/>
      <c r="B177" s="125">
        <v>21</v>
      </c>
      <c r="C177" s="121" t="str">
        <f>VLOOKUP($B177,Startlist!$B:$H,2,FALSE)</f>
        <v>MV7</v>
      </c>
      <c r="D177" s="124" t="str">
        <f>VLOOKUP($B177,Startlist!$B:$H,3,FALSE)</f>
        <v>Lembit Soe</v>
      </c>
      <c r="E177" s="124" t="str">
        <f>VLOOKUP($B177,Startlist!$B:$H,4,FALSE)</f>
        <v>Ahto Pihlas</v>
      </c>
      <c r="F177" s="121" t="str">
        <f>VLOOKUP($B177,Startlist!$B:$H,5,FALSE)</f>
        <v>EST</v>
      </c>
      <c r="G177" s="124" t="str">
        <f>VLOOKUP($B177,Startlist!$B:$H,7,FALSE)</f>
        <v>Toyota Starlet</v>
      </c>
      <c r="H177" s="291" t="s">
        <v>728</v>
      </c>
      <c r="I177" s="140"/>
      <c r="J177" s="134"/>
      <c r="K177" s="134"/>
      <c r="L177" s="134"/>
      <c r="M177" s="137">
        <f>A173</f>
        <v>0</v>
      </c>
      <c r="N177" s="137">
        <v>5</v>
      </c>
      <c r="O177" s="138" t="e">
        <f>I173</f>
        <v>#NUM!</v>
      </c>
    </row>
    <row r="178" spans="1:15" ht="7.5" customHeight="1">
      <c r="A178" s="261"/>
      <c r="B178" s="125"/>
      <c r="C178" s="121"/>
      <c r="D178" s="122"/>
      <c r="E178" s="122"/>
      <c r="F178" s="121"/>
      <c r="G178" s="124"/>
      <c r="H178" s="133"/>
      <c r="I178" s="134"/>
      <c r="J178" s="134"/>
      <c r="K178" s="134"/>
      <c r="L178" s="134"/>
      <c r="M178" s="137">
        <f>A173</f>
        <v>0</v>
      </c>
      <c r="N178" s="137">
        <v>6</v>
      </c>
      <c r="O178" s="138" t="e">
        <f>I173</f>
        <v>#NUM!</v>
      </c>
    </row>
    <row r="179" spans="1:17" s="259" customFormat="1" ht="12" customHeight="1">
      <c r="A179" s="260"/>
      <c r="B179" s="248" t="str">
        <f>VLOOKUP($B181,Startlist!$B:$H,6,FALSE)&amp;" JUNIOR"</f>
        <v>SAR-TECH MOTORSPORT JUNIOR</v>
      </c>
      <c r="C179" s="249"/>
      <c r="D179" s="250"/>
      <c r="E179" s="250"/>
      <c r="F179" s="249"/>
      <c r="G179" s="251"/>
      <c r="H179" s="292" t="s">
        <v>729</v>
      </c>
      <c r="I179" s="253" t="e">
        <f>SMALL(I181:I183,1)+SMALL(I181:I183,2)</f>
        <v>#NUM!</v>
      </c>
      <c r="J179" s="254" t="e">
        <f>INT(I179/3600)</f>
        <v>#NUM!</v>
      </c>
      <c r="K179" s="255" t="e">
        <f>CONCATENATE("0",INT((I179-(J179*3600))/60))</f>
        <v>#NUM!</v>
      </c>
      <c r="L179" s="253" t="e">
        <f>CONCATENATE("0",ROUND(I179-(J179*3600)-(K179*60),1))</f>
        <v>#NUM!</v>
      </c>
      <c r="M179" s="256">
        <f>A179</f>
        <v>0</v>
      </c>
      <c r="N179" s="256">
        <v>1</v>
      </c>
      <c r="O179" s="257" t="e">
        <f>I179</f>
        <v>#NUM!</v>
      </c>
      <c r="P179" s="258"/>
      <c r="Q179" s="258"/>
    </row>
    <row r="180" spans="1:15" ht="7.5" customHeight="1">
      <c r="A180" s="261"/>
      <c r="B180" s="125"/>
      <c r="C180" s="121"/>
      <c r="D180" s="122"/>
      <c r="E180" s="122"/>
      <c r="F180" s="121"/>
      <c r="G180" s="124"/>
      <c r="H180" s="133"/>
      <c r="I180" s="134"/>
      <c r="J180" s="134"/>
      <c r="K180" s="134"/>
      <c r="L180" s="134"/>
      <c r="M180" s="137">
        <f>A179</f>
        <v>0</v>
      </c>
      <c r="N180" s="137">
        <v>2</v>
      </c>
      <c r="O180" s="138" t="e">
        <f>I179</f>
        <v>#NUM!</v>
      </c>
    </row>
    <row r="181" spans="1:15" ht="12.75" customHeight="1">
      <c r="A181" s="261"/>
      <c r="B181" s="125">
        <v>15</v>
      </c>
      <c r="C181" s="121" t="str">
        <f>VLOOKUP($B181,Startlist!$B:$H,2,FALSE)</f>
        <v>MV6</v>
      </c>
      <c r="D181" s="124" t="str">
        <f>VLOOKUP($B181,Startlist!$B:$H,3,FALSE)</f>
        <v>Ken Torn</v>
      </c>
      <c r="E181" s="124" t="str">
        <f>VLOOKUP($B181,Startlist!$B:$H,4,FALSE)</f>
        <v>Riivo Mesila</v>
      </c>
      <c r="F181" s="121" t="str">
        <f>VLOOKUP($B181,Startlist!$B:$H,5,FALSE)</f>
        <v>EST</v>
      </c>
      <c r="G181" s="124" t="str">
        <f>VLOOKUP($B181,Startlist!$B:$H,7,FALSE)</f>
        <v>Honda Civic Type-R</v>
      </c>
      <c r="H181" s="139" t="str">
        <f>VLOOKUP(B181,Results!B:O,14,FALSE)</f>
        <v> 1:01.14,0</v>
      </c>
      <c r="I181" s="140">
        <f>IF(ISERROR(FIND(":",H181)),LEFT(H181,FIND(".",H181,1)-1)*60+RIGHT(H181,LEN(H181)-FIND(".",H181,1)),LEFT(H181,FIND(":",H181,1)-1)*3600+MID(H181,4,2)*60+RIGHT(H181,LEN(H181)-FIND(".",H181,1)))</f>
        <v>3674</v>
      </c>
      <c r="J181" s="140"/>
      <c r="K181" s="134"/>
      <c r="L181" s="134"/>
      <c r="M181" s="137">
        <f>A179</f>
        <v>0</v>
      </c>
      <c r="N181" s="137">
        <v>3</v>
      </c>
      <c r="O181" s="138" t="e">
        <f>I179</f>
        <v>#NUM!</v>
      </c>
    </row>
    <row r="182" spans="1:15" ht="12.75" customHeight="1">
      <c r="A182" s="261"/>
      <c r="B182" s="125">
        <v>39</v>
      </c>
      <c r="C182" s="121" t="str">
        <f>VLOOKUP($B182,Startlist!$B:$H,2,FALSE)</f>
        <v>2WD</v>
      </c>
      <c r="D182" s="124" t="str">
        <f>VLOOKUP($B182,Startlist!$B:$H,3,FALSE)</f>
        <v>Rasmus Uustulnd</v>
      </c>
      <c r="E182" s="124" t="str">
        <f>VLOOKUP($B182,Startlist!$B:$H,4,FALSE)</f>
        <v>Imre Kuusk</v>
      </c>
      <c r="F182" s="121" t="str">
        <f>VLOOKUP($B182,Startlist!$B:$H,5,FALSE)</f>
        <v>EST</v>
      </c>
      <c r="G182" s="124" t="str">
        <f>VLOOKUP($B182,Startlist!$B:$H,7,FALSE)</f>
        <v>Ford Fiesta R200</v>
      </c>
      <c r="H182" s="291" t="s">
        <v>728</v>
      </c>
      <c r="I182" s="140"/>
      <c r="J182" s="140"/>
      <c r="K182" s="134"/>
      <c r="L182" s="134"/>
      <c r="M182" s="137">
        <f>A179</f>
        <v>0</v>
      </c>
      <c r="N182" s="137">
        <v>4</v>
      </c>
      <c r="O182" s="138" t="e">
        <f>I179</f>
        <v>#NUM!</v>
      </c>
    </row>
    <row r="183" spans="1:15" ht="12.75" customHeight="1">
      <c r="A183" s="261"/>
      <c r="B183" s="125">
        <v>203</v>
      </c>
      <c r="C183" s="121" t="str">
        <f>VLOOKUP($B183,Startlist!$B:$H,2,FALSE)</f>
        <v>MV3</v>
      </c>
      <c r="D183" s="124" t="str">
        <f>VLOOKUP($B183,Startlist!$B:$H,3,FALSE)</f>
        <v>Kenneth Sepp</v>
      </c>
      <c r="E183" s="124" t="str">
        <f>VLOOKUP($B183,Startlist!$B:$H,4,FALSE)</f>
        <v>Tanel Kasesalu</v>
      </c>
      <c r="F183" s="121" t="str">
        <f>VLOOKUP($B183,Startlist!$B:$H,5,FALSE)</f>
        <v>EST</v>
      </c>
      <c r="G183" s="124" t="str">
        <f>VLOOKUP($B183,Startlist!$B:$H,7,FALSE)</f>
        <v>Ford Fiesta R2</v>
      </c>
      <c r="H183" s="291" t="s">
        <v>728</v>
      </c>
      <c r="I183" s="140"/>
      <c r="J183" s="134"/>
      <c r="K183" s="134"/>
      <c r="L183" s="134"/>
      <c r="M183" s="137">
        <f>A179</f>
        <v>0</v>
      </c>
      <c r="N183" s="137">
        <v>5</v>
      </c>
      <c r="O183" s="138" t="e">
        <f>I179</f>
        <v>#NUM!</v>
      </c>
    </row>
    <row r="184" spans="1:15" ht="7.5" customHeight="1">
      <c r="A184" s="261"/>
      <c r="B184" s="125"/>
      <c r="C184" s="121"/>
      <c r="D184" s="122"/>
      <c r="E184" s="122"/>
      <c r="F184" s="121"/>
      <c r="G184" s="124"/>
      <c r="H184" s="133"/>
      <c r="I184" s="134"/>
      <c r="J184" s="134"/>
      <c r="K184" s="134"/>
      <c r="L184" s="134"/>
      <c r="M184" s="137">
        <f>A179</f>
        <v>0</v>
      </c>
      <c r="N184" s="137">
        <v>6</v>
      </c>
      <c r="O184" s="138" t="e">
        <f>I179</f>
        <v>#NUM!</v>
      </c>
    </row>
  </sheetData>
  <sheetProtection/>
  <mergeCells count="3">
    <mergeCell ref="A1:G1"/>
    <mergeCell ref="A2:G2"/>
    <mergeCell ref="A3:G3"/>
  </mergeCells>
  <printOptions horizontalCentered="1"/>
  <pageMargins left="0" right="0" top="0.1968503937007874" bottom="0" header="0" footer="0"/>
  <pageSetup fitToHeight="2" horizontalDpi="360" verticalDpi="360" orientation="portrait" paperSize="9" r:id="rId1"/>
  <rowBreaks count="1" manualBreakCount="1">
    <brk id="14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J53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.140625" style="20" customWidth="1"/>
    <col min="2" max="2" width="4.421875" style="20" customWidth="1"/>
    <col min="3" max="3" width="6.421875" style="3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22" customWidth="1"/>
    <col min="9" max="9" width="9.57421875" style="20" customWidth="1"/>
  </cols>
  <sheetData>
    <row r="1" ht="15">
      <c r="F1" s="24" t="str">
        <f>Startlist!$F1</f>
        <v> </v>
      </c>
    </row>
    <row r="2" ht="15.75">
      <c r="F2" s="1" t="str">
        <f>Startlist!$F2</f>
        <v>SILVESTON 48.SAAREMAA RALLI 2015</v>
      </c>
    </row>
    <row r="3" ht="15">
      <c r="F3" s="24" t="str">
        <f>Startlist!$F3</f>
        <v>09-10 October 2015</v>
      </c>
    </row>
    <row r="4" spans="6:8" ht="15">
      <c r="F4" s="24" t="str">
        <f>Startlist!$F4</f>
        <v>Saaremaa</v>
      </c>
      <c r="H4" s="21"/>
    </row>
    <row r="5" spans="4:10" ht="15.75">
      <c r="D5" s="107"/>
      <c r="E5" s="107"/>
      <c r="F5" s="1"/>
      <c r="G5" s="107"/>
      <c r="H5" s="21"/>
      <c r="J5" s="107"/>
    </row>
    <row r="6" spans="1:10" ht="18.75">
      <c r="A6" s="203" t="s">
        <v>1517</v>
      </c>
      <c r="B6" s="170"/>
      <c r="C6" s="127"/>
      <c r="D6" s="171"/>
      <c r="E6" s="171"/>
      <c r="F6" s="172"/>
      <c r="G6" s="171"/>
      <c r="H6" s="173"/>
      <c r="I6" s="174" t="s">
        <v>2633</v>
      </c>
      <c r="J6" s="107"/>
    </row>
    <row r="7" spans="1:10" ht="12.75">
      <c r="A7" s="196"/>
      <c r="B7" s="197" t="s">
        <v>1538</v>
      </c>
      <c r="C7" s="198" t="s">
        <v>1521</v>
      </c>
      <c r="D7" s="199" t="s">
        <v>1522</v>
      </c>
      <c r="E7" s="199" t="s">
        <v>1523</v>
      </c>
      <c r="F7" s="200" t="s">
        <v>1524</v>
      </c>
      <c r="G7" s="199" t="s">
        <v>1525</v>
      </c>
      <c r="H7" s="201" t="s">
        <v>1526</v>
      </c>
      <c r="I7" s="202" t="s">
        <v>1518</v>
      </c>
      <c r="J7" s="107"/>
    </row>
    <row r="8" spans="1:10" s="4" customFormat="1" ht="15" customHeight="1">
      <c r="A8" s="175" t="s">
        <v>1890</v>
      </c>
      <c r="B8" s="175" t="s">
        <v>2634</v>
      </c>
      <c r="C8" s="176" t="s">
        <v>1559</v>
      </c>
      <c r="D8" s="177" t="s">
        <v>1566</v>
      </c>
      <c r="E8" s="177" t="s">
        <v>1567</v>
      </c>
      <c r="F8" s="176" t="s">
        <v>1560</v>
      </c>
      <c r="G8" s="177" t="s">
        <v>1568</v>
      </c>
      <c r="H8" s="178" t="s">
        <v>1562</v>
      </c>
      <c r="I8" s="179" t="s">
        <v>3694</v>
      </c>
      <c r="J8" s="108"/>
    </row>
    <row r="9" spans="1:10" ht="15" customHeight="1">
      <c r="A9" s="180" t="s">
        <v>1891</v>
      </c>
      <c r="B9" s="180" t="s">
        <v>2635</v>
      </c>
      <c r="C9" s="181" t="s">
        <v>1559</v>
      </c>
      <c r="D9" s="182" t="s">
        <v>1563</v>
      </c>
      <c r="E9" s="182" t="s">
        <v>1564</v>
      </c>
      <c r="F9" s="181" t="s">
        <v>1560</v>
      </c>
      <c r="G9" s="182" t="s">
        <v>1565</v>
      </c>
      <c r="H9" s="183" t="s">
        <v>1562</v>
      </c>
      <c r="I9" s="184" t="s">
        <v>3698</v>
      </c>
      <c r="J9" s="107"/>
    </row>
    <row r="10" spans="1:10" ht="15" customHeight="1">
      <c r="A10" s="180" t="s">
        <v>1892</v>
      </c>
      <c r="B10" s="180" t="s">
        <v>2636</v>
      </c>
      <c r="C10" s="181" t="s">
        <v>1559</v>
      </c>
      <c r="D10" s="182" t="s">
        <v>1652</v>
      </c>
      <c r="E10" s="182" t="s">
        <v>1695</v>
      </c>
      <c r="F10" s="181" t="s">
        <v>1560</v>
      </c>
      <c r="G10" s="182" t="s">
        <v>1584</v>
      </c>
      <c r="H10" s="183" t="s">
        <v>1570</v>
      </c>
      <c r="I10" s="184" t="s">
        <v>3702</v>
      </c>
      <c r="J10" s="107"/>
    </row>
    <row r="11" spans="1:10" ht="15" customHeight="1">
      <c r="A11" s="180" t="s">
        <v>1893</v>
      </c>
      <c r="B11" s="180" t="s">
        <v>2637</v>
      </c>
      <c r="C11" s="181" t="s">
        <v>1559</v>
      </c>
      <c r="D11" s="182" t="s">
        <v>1715</v>
      </c>
      <c r="E11" s="182" t="s">
        <v>1716</v>
      </c>
      <c r="F11" s="181" t="s">
        <v>1560</v>
      </c>
      <c r="G11" s="182" t="s">
        <v>1569</v>
      </c>
      <c r="H11" s="183" t="s">
        <v>1570</v>
      </c>
      <c r="I11" s="184" t="s">
        <v>3706</v>
      </c>
      <c r="J11" s="107"/>
    </row>
    <row r="12" spans="1:10" ht="15" customHeight="1">
      <c r="A12" s="180" t="s">
        <v>1894</v>
      </c>
      <c r="B12" s="180" t="s">
        <v>2638</v>
      </c>
      <c r="C12" s="181" t="s">
        <v>1571</v>
      </c>
      <c r="D12" s="182" t="s">
        <v>1818</v>
      </c>
      <c r="E12" s="182" t="s">
        <v>1819</v>
      </c>
      <c r="F12" s="181" t="s">
        <v>1612</v>
      </c>
      <c r="G12" s="182" t="s">
        <v>1820</v>
      </c>
      <c r="H12" s="183" t="s">
        <v>1562</v>
      </c>
      <c r="I12" s="184" t="s">
        <v>3710</v>
      </c>
      <c r="J12" s="107"/>
    </row>
    <row r="13" spans="1:10" ht="15" customHeight="1">
      <c r="A13" s="180" t="s">
        <v>1895</v>
      </c>
      <c r="B13" s="180" t="s">
        <v>2639</v>
      </c>
      <c r="C13" s="181" t="s">
        <v>1571</v>
      </c>
      <c r="D13" s="182" t="s">
        <v>1822</v>
      </c>
      <c r="E13" s="182" t="s">
        <v>1823</v>
      </c>
      <c r="F13" s="181" t="s">
        <v>1824</v>
      </c>
      <c r="G13" s="182" t="s">
        <v>1825</v>
      </c>
      <c r="H13" s="183" t="s">
        <v>1570</v>
      </c>
      <c r="I13" s="184" t="s">
        <v>3713</v>
      </c>
      <c r="J13" s="107"/>
    </row>
    <row r="14" spans="1:10" ht="15" customHeight="1">
      <c r="A14" s="180" t="s">
        <v>1896</v>
      </c>
      <c r="B14" s="180" t="s">
        <v>2640</v>
      </c>
      <c r="C14" s="181" t="s">
        <v>1559</v>
      </c>
      <c r="D14" s="182" t="s">
        <v>1717</v>
      </c>
      <c r="E14" s="182" t="s">
        <v>1718</v>
      </c>
      <c r="F14" s="181" t="s">
        <v>1714</v>
      </c>
      <c r="G14" s="182" t="s">
        <v>1719</v>
      </c>
      <c r="H14" s="183" t="s">
        <v>1570</v>
      </c>
      <c r="I14" s="184" t="s">
        <v>3718</v>
      </c>
      <c r="J14" s="107"/>
    </row>
    <row r="15" spans="1:10" ht="15" customHeight="1">
      <c r="A15" s="180" t="s">
        <v>1897</v>
      </c>
      <c r="B15" s="180" t="s">
        <v>2641</v>
      </c>
      <c r="C15" s="181" t="s">
        <v>1579</v>
      </c>
      <c r="D15" s="182" t="s">
        <v>1580</v>
      </c>
      <c r="E15" s="182" t="s">
        <v>1581</v>
      </c>
      <c r="F15" s="181" t="s">
        <v>1560</v>
      </c>
      <c r="G15" s="182" t="s">
        <v>1561</v>
      </c>
      <c r="H15" s="183" t="s">
        <v>1582</v>
      </c>
      <c r="I15" s="184" t="s">
        <v>3723</v>
      </c>
      <c r="J15" s="107"/>
    </row>
    <row r="16" spans="1:10" ht="15" customHeight="1">
      <c r="A16" s="180" t="s">
        <v>1898</v>
      </c>
      <c r="B16" s="180" t="s">
        <v>2642</v>
      </c>
      <c r="C16" s="181" t="s">
        <v>1583</v>
      </c>
      <c r="D16" s="182" t="s">
        <v>1734</v>
      </c>
      <c r="E16" s="182" t="s">
        <v>1700</v>
      </c>
      <c r="F16" s="181" t="s">
        <v>1560</v>
      </c>
      <c r="G16" s="182" t="s">
        <v>1584</v>
      </c>
      <c r="H16" s="183" t="s">
        <v>1585</v>
      </c>
      <c r="I16" s="184" t="s">
        <v>3727</v>
      </c>
      <c r="J16" s="107"/>
    </row>
    <row r="17" spans="1:10" ht="15" customHeight="1">
      <c r="A17" s="180" t="s">
        <v>1899</v>
      </c>
      <c r="B17" s="180" t="s">
        <v>2643</v>
      </c>
      <c r="C17" s="181" t="s">
        <v>1698</v>
      </c>
      <c r="D17" s="182" t="s">
        <v>1813</v>
      </c>
      <c r="E17" s="182" t="s">
        <v>1814</v>
      </c>
      <c r="F17" s="181" t="s">
        <v>1669</v>
      </c>
      <c r="G17" s="182" t="s">
        <v>1815</v>
      </c>
      <c r="H17" s="183" t="s">
        <v>1816</v>
      </c>
      <c r="I17" s="184" t="s">
        <v>3731</v>
      </c>
      <c r="J17" s="107"/>
    </row>
    <row r="18" spans="1:10" ht="15" customHeight="1">
      <c r="A18" s="170"/>
      <c r="B18" s="170"/>
      <c r="C18" s="127"/>
      <c r="D18" s="171"/>
      <c r="E18" s="171"/>
      <c r="F18" s="127"/>
      <c r="G18" s="171"/>
      <c r="H18" s="128"/>
      <c r="I18" s="170"/>
      <c r="J18" s="107"/>
    </row>
    <row r="19" spans="1:10" ht="15" customHeight="1">
      <c r="A19" s="170"/>
      <c r="B19" s="170"/>
      <c r="C19" s="127"/>
      <c r="D19" s="171"/>
      <c r="E19" s="171"/>
      <c r="F19" s="127"/>
      <c r="G19" s="171"/>
      <c r="H19" s="128"/>
      <c r="I19" s="174" t="s">
        <v>2644</v>
      </c>
      <c r="J19" s="107"/>
    </row>
    <row r="20" spans="1:10" s="4" customFormat="1" ht="15" customHeight="1">
      <c r="A20" s="185" t="s">
        <v>1890</v>
      </c>
      <c r="B20" s="185" t="s">
        <v>2643</v>
      </c>
      <c r="C20" s="186" t="s">
        <v>1698</v>
      </c>
      <c r="D20" s="187" t="s">
        <v>1813</v>
      </c>
      <c r="E20" s="187" t="s">
        <v>1814</v>
      </c>
      <c r="F20" s="186" t="s">
        <v>1669</v>
      </c>
      <c r="G20" s="187" t="s">
        <v>1815</v>
      </c>
      <c r="H20" s="188" t="s">
        <v>1816</v>
      </c>
      <c r="I20" s="189" t="s">
        <v>3730</v>
      </c>
      <c r="J20" s="108"/>
    </row>
    <row r="21" spans="1:10" s="23" customFormat="1" ht="15" customHeight="1">
      <c r="A21" s="190"/>
      <c r="B21" s="190"/>
      <c r="C21" s="191"/>
      <c r="D21" s="192"/>
      <c r="E21" s="192"/>
      <c r="F21" s="191"/>
      <c r="G21" s="192"/>
      <c r="H21" s="193"/>
      <c r="I21" s="194"/>
      <c r="J21" s="109"/>
    </row>
    <row r="22" spans="1:10" s="23" customFormat="1" ht="15" customHeight="1">
      <c r="A22" s="190"/>
      <c r="B22" s="190"/>
      <c r="C22" s="191"/>
      <c r="D22" s="192"/>
      <c r="E22" s="192"/>
      <c r="F22" s="191"/>
      <c r="G22" s="192"/>
      <c r="H22" s="193"/>
      <c r="I22" s="194"/>
      <c r="J22" s="109"/>
    </row>
    <row r="23" spans="1:10" ht="15" customHeight="1">
      <c r="A23" s="170"/>
      <c r="B23" s="170"/>
      <c r="C23" s="127"/>
      <c r="D23" s="171"/>
      <c r="E23" s="171"/>
      <c r="F23" s="127"/>
      <c r="G23" s="171"/>
      <c r="H23" s="128"/>
      <c r="I23" s="170"/>
      <c r="J23" s="107"/>
    </row>
    <row r="24" spans="1:10" ht="15" customHeight="1">
      <c r="A24" s="170"/>
      <c r="B24" s="170"/>
      <c r="C24" s="127"/>
      <c r="D24" s="171"/>
      <c r="E24" s="171"/>
      <c r="F24" s="127"/>
      <c r="G24" s="171"/>
      <c r="H24" s="128"/>
      <c r="I24" s="174" t="s">
        <v>2645</v>
      </c>
      <c r="J24" s="107"/>
    </row>
    <row r="25" spans="1:10" s="4" customFormat="1" ht="15" customHeight="1">
      <c r="A25" s="185" t="s">
        <v>1890</v>
      </c>
      <c r="B25" s="185" t="s">
        <v>2634</v>
      </c>
      <c r="C25" s="186" t="s">
        <v>1559</v>
      </c>
      <c r="D25" s="187" t="s">
        <v>1566</v>
      </c>
      <c r="E25" s="187" t="s">
        <v>1567</v>
      </c>
      <c r="F25" s="186" t="s">
        <v>1560</v>
      </c>
      <c r="G25" s="187" t="s">
        <v>1568</v>
      </c>
      <c r="H25" s="188" t="s">
        <v>1562</v>
      </c>
      <c r="I25" s="189" t="s">
        <v>3694</v>
      </c>
      <c r="J25" s="108"/>
    </row>
    <row r="26" spans="1:10" s="23" customFormat="1" ht="15" customHeight="1">
      <c r="A26" s="190" t="s">
        <v>1891</v>
      </c>
      <c r="B26" s="190" t="s">
        <v>2635</v>
      </c>
      <c r="C26" s="191" t="s">
        <v>1559</v>
      </c>
      <c r="D26" s="192" t="s">
        <v>1563</v>
      </c>
      <c r="E26" s="192" t="s">
        <v>1564</v>
      </c>
      <c r="F26" s="191" t="s">
        <v>1560</v>
      </c>
      <c r="G26" s="192" t="s">
        <v>1565</v>
      </c>
      <c r="H26" s="193" t="s">
        <v>1562</v>
      </c>
      <c r="I26" s="194" t="s">
        <v>3698</v>
      </c>
      <c r="J26" s="109"/>
    </row>
    <row r="27" spans="1:10" s="23" customFormat="1" ht="15" customHeight="1">
      <c r="A27" s="190" t="s">
        <v>1892</v>
      </c>
      <c r="B27" s="190" t="s">
        <v>2636</v>
      </c>
      <c r="C27" s="191" t="s">
        <v>1559</v>
      </c>
      <c r="D27" s="192" t="s">
        <v>1652</v>
      </c>
      <c r="E27" s="192" t="s">
        <v>1695</v>
      </c>
      <c r="F27" s="191" t="s">
        <v>1560</v>
      </c>
      <c r="G27" s="192" t="s">
        <v>1584</v>
      </c>
      <c r="H27" s="193" t="s">
        <v>1570</v>
      </c>
      <c r="I27" s="194" t="s">
        <v>3702</v>
      </c>
      <c r="J27" s="109"/>
    </row>
    <row r="28" spans="1:10" ht="15" customHeight="1">
      <c r="A28" s="195"/>
      <c r="B28" s="195"/>
      <c r="C28" s="195"/>
      <c r="D28" s="195"/>
      <c r="E28" s="195"/>
      <c r="F28" s="195"/>
      <c r="G28" s="195"/>
      <c r="H28" s="128"/>
      <c r="I28" s="170"/>
      <c r="J28" s="107"/>
    </row>
    <row r="29" spans="1:10" ht="15" customHeight="1">
      <c r="A29" s="170"/>
      <c r="B29" s="170"/>
      <c r="C29" s="127"/>
      <c r="D29" s="171"/>
      <c r="E29" s="171"/>
      <c r="F29" s="127"/>
      <c r="G29" s="171"/>
      <c r="H29" s="128"/>
      <c r="I29" s="174" t="s">
        <v>2646</v>
      </c>
      <c r="J29" s="107"/>
    </row>
    <row r="30" spans="1:10" s="4" customFormat="1" ht="15" customHeight="1">
      <c r="A30" s="185" t="s">
        <v>1890</v>
      </c>
      <c r="B30" s="185" t="s">
        <v>2647</v>
      </c>
      <c r="C30" s="186" t="s">
        <v>1653</v>
      </c>
      <c r="D30" s="187" t="s">
        <v>1654</v>
      </c>
      <c r="E30" s="187" t="s">
        <v>1655</v>
      </c>
      <c r="F30" s="186" t="s">
        <v>1560</v>
      </c>
      <c r="G30" s="187" t="s">
        <v>1569</v>
      </c>
      <c r="H30" s="188" t="s">
        <v>1601</v>
      </c>
      <c r="I30" s="189" t="s">
        <v>2133</v>
      </c>
      <c r="J30" s="108"/>
    </row>
    <row r="31" spans="1:10" ht="15" customHeight="1">
      <c r="A31" s="190" t="s">
        <v>1891</v>
      </c>
      <c r="B31" s="190" t="s">
        <v>2648</v>
      </c>
      <c r="C31" s="191" t="s">
        <v>1653</v>
      </c>
      <c r="D31" s="192" t="s">
        <v>1662</v>
      </c>
      <c r="E31" s="192" t="s">
        <v>1663</v>
      </c>
      <c r="F31" s="191" t="s">
        <v>1560</v>
      </c>
      <c r="G31" s="192" t="s">
        <v>1659</v>
      </c>
      <c r="H31" s="193" t="s">
        <v>1601</v>
      </c>
      <c r="I31" s="194" t="s">
        <v>2649</v>
      </c>
      <c r="J31" s="107"/>
    </row>
    <row r="32" spans="1:10" ht="15" customHeight="1">
      <c r="A32" s="190" t="s">
        <v>1892</v>
      </c>
      <c r="B32" s="190" t="s">
        <v>2650</v>
      </c>
      <c r="C32" s="191" t="s">
        <v>1653</v>
      </c>
      <c r="D32" s="192" t="s">
        <v>1498</v>
      </c>
      <c r="E32" s="192" t="s">
        <v>1499</v>
      </c>
      <c r="F32" s="191" t="s">
        <v>1560</v>
      </c>
      <c r="G32" s="192" t="s">
        <v>1568</v>
      </c>
      <c r="H32" s="193" t="s">
        <v>1601</v>
      </c>
      <c r="I32" s="194" t="s">
        <v>2651</v>
      </c>
      <c r="J32" s="107"/>
    </row>
    <row r="33" spans="1:10" ht="15" customHeight="1">
      <c r="A33" s="170"/>
      <c r="B33" s="170"/>
      <c r="C33" s="127"/>
      <c r="D33" s="171"/>
      <c r="E33" s="171"/>
      <c r="F33" s="127"/>
      <c r="G33" s="171"/>
      <c r="H33" s="128"/>
      <c r="I33" s="170"/>
      <c r="J33" s="107"/>
    </row>
    <row r="34" spans="1:10" ht="15" customHeight="1">
      <c r="A34" s="170"/>
      <c r="B34" s="170"/>
      <c r="C34" s="127"/>
      <c r="D34" s="171"/>
      <c r="E34" s="171"/>
      <c r="F34" s="127"/>
      <c r="G34" s="171"/>
      <c r="H34" s="128"/>
      <c r="I34" s="174" t="s">
        <v>2652</v>
      </c>
      <c r="J34" s="107"/>
    </row>
    <row r="35" spans="1:10" s="4" customFormat="1" ht="15" customHeight="1">
      <c r="A35" s="185" t="s">
        <v>1890</v>
      </c>
      <c r="B35" s="185" t="s">
        <v>2642</v>
      </c>
      <c r="C35" s="186" t="s">
        <v>1583</v>
      </c>
      <c r="D35" s="187" t="s">
        <v>2262</v>
      </c>
      <c r="E35" s="187" t="s">
        <v>1700</v>
      </c>
      <c r="F35" s="186" t="s">
        <v>1560</v>
      </c>
      <c r="G35" s="187" t="s">
        <v>1584</v>
      </c>
      <c r="H35" s="188" t="s">
        <v>1585</v>
      </c>
      <c r="I35" s="189" t="s">
        <v>3726</v>
      </c>
      <c r="J35" s="108"/>
    </row>
    <row r="36" spans="1:10" ht="15" customHeight="1">
      <c r="A36" s="190" t="s">
        <v>1891</v>
      </c>
      <c r="B36" s="190" t="s">
        <v>2653</v>
      </c>
      <c r="C36" s="191" t="s">
        <v>1583</v>
      </c>
      <c r="D36" s="192" t="s">
        <v>1609</v>
      </c>
      <c r="E36" s="192" t="s">
        <v>1610</v>
      </c>
      <c r="F36" s="191" t="s">
        <v>1560</v>
      </c>
      <c r="G36" s="192" t="s">
        <v>1671</v>
      </c>
      <c r="H36" s="193" t="s">
        <v>1601</v>
      </c>
      <c r="I36" s="194" t="s">
        <v>2654</v>
      </c>
      <c r="J36" s="107"/>
    </row>
    <row r="37" spans="1:10" ht="15" customHeight="1">
      <c r="A37" s="190" t="s">
        <v>1892</v>
      </c>
      <c r="B37" s="190" t="s">
        <v>2655</v>
      </c>
      <c r="C37" s="191" t="s">
        <v>1583</v>
      </c>
      <c r="D37" s="192" t="s">
        <v>1602</v>
      </c>
      <c r="E37" s="192" t="s">
        <v>1603</v>
      </c>
      <c r="F37" s="191" t="s">
        <v>1560</v>
      </c>
      <c r="G37" s="192" t="s">
        <v>1594</v>
      </c>
      <c r="H37" s="193" t="s">
        <v>1604</v>
      </c>
      <c r="I37" s="194" t="s">
        <v>2656</v>
      </c>
      <c r="J37" s="107"/>
    </row>
    <row r="38" spans="1:10" s="23" customFormat="1" ht="15" customHeight="1">
      <c r="A38" s="170"/>
      <c r="B38" s="170"/>
      <c r="C38" s="127"/>
      <c r="D38" s="171"/>
      <c r="E38" s="171"/>
      <c r="F38" s="127"/>
      <c r="G38" s="171"/>
      <c r="H38" s="128"/>
      <c r="I38" s="170"/>
      <c r="J38" s="109"/>
    </row>
    <row r="39" spans="1:10" s="23" customFormat="1" ht="15" customHeight="1">
      <c r="A39" s="170"/>
      <c r="B39" s="170"/>
      <c r="C39" s="127"/>
      <c r="D39" s="171"/>
      <c r="E39" s="171"/>
      <c r="F39" s="127"/>
      <c r="G39" s="171"/>
      <c r="H39" s="128"/>
      <c r="I39" s="174" t="s">
        <v>2657</v>
      </c>
      <c r="J39" s="109"/>
    </row>
    <row r="40" spans="1:10" s="4" customFormat="1" ht="15" customHeight="1">
      <c r="A40" s="185" t="s">
        <v>1890</v>
      </c>
      <c r="B40" s="185" t="s">
        <v>2658</v>
      </c>
      <c r="C40" s="186" t="s">
        <v>1869</v>
      </c>
      <c r="D40" s="187" t="s">
        <v>1242</v>
      </c>
      <c r="E40" s="187" t="s">
        <v>1243</v>
      </c>
      <c r="F40" s="186" t="s">
        <v>1669</v>
      </c>
      <c r="G40" s="187" t="s">
        <v>1244</v>
      </c>
      <c r="H40" s="188" t="s">
        <v>1245</v>
      </c>
      <c r="I40" s="189" t="s">
        <v>2128</v>
      </c>
      <c r="J40" s="108"/>
    </row>
    <row r="41" spans="1:10" ht="15" customHeight="1">
      <c r="A41" s="190" t="s">
        <v>1891</v>
      </c>
      <c r="B41" s="190" t="s">
        <v>2659</v>
      </c>
      <c r="C41" s="191" t="s">
        <v>1869</v>
      </c>
      <c r="D41" s="192" t="s">
        <v>1882</v>
      </c>
      <c r="E41" s="192" t="s">
        <v>1883</v>
      </c>
      <c r="F41" s="191" t="s">
        <v>1593</v>
      </c>
      <c r="G41" s="192" t="s">
        <v>1884</v>
      </c>
      <c r="H41" s="193" t="s">
        <v>1585</v>
      </c>
      <c r="I41" s="194" t="s">
        <v>2660</v>
      </c>
      <c r="J41" s="107"/>
    </row>
    <row r="42" spans="1:10" ht="15" customHeight="1">
      <c r="A42" s="190" t="s">
        <v>1892</v>
      </c>
      <c r="B42" s="190" t="s">
        <v>2661</v>
      </c>
      <c r="C42" s="191" t="s">
        <v>1869</v>
      </c>
      <c r="D42" s="192" t="s">
        <v>1259</v>
      </c>
      <c r="E42" s="192" t="s">
        <v>1260</v>
      </c>
      <c r="F42" s="191" t="s">
        <v>1612</v>
      </c>
      <c r="G42" s="192" t="s">
        <v>1261</v>
      </c>
      <c r="H42" s="193" t="s">
        <v>1262</v>
      </c>
      <c r="I42" s="194" t="s">
        <v>2662</v>
      </c>
      <c r="J42" s="107"/>
    </row>
    <row r="43" spans="1:10" s="23" customFormat="1" ht="15" customHeight="1">
      <c r="A43" s="170"/>
      <c r="B43" s="170"/>
      <c r="C43" s="127"/>
      <c r="D43" s="171"/>
      <c r="E43" s="171"/>
      <c r="F43" s="127"/>
      <c r="G43" s="171"/>
      <c r="H43" s="128"/>
      <c r="I43" s="170"/>
      <c r="J43" s="109"/>
    </row>
    <row r="44" spans="1:10" s="23" customFormat="1" ht="15" customHeight="1">
      <c r="A44" s="170"/>
      <c r="B44" s="170"/>
      <c r="C44" s="127"/>
      <c r="D44" s="171"/>
      <c r="E44" s="171"/>
      <c r="F44" s="127"/>
      <c r="G44" s="171"/>
      <c r="H44" s="128"/>
      <c r="I44" s="174" t="s">
        <v>2663</v>
      </c>
      <c r="J44" s="109"/>
    </row>
    <row r="45" spans="1:10" s="4" customFormat="1" ht="15" customHeight="1">
      <c r="A45" s="185" t="s">
        <v>1890</v>
      </c>
      <c r="B45" s="185" t="s">
        <v>2664</v>
      </c>
      <c r="C45" s="186" t="s">
        <v>1625</v>
      </c>
      <c r="D45" s="187" t="s">
        <v>1703</v>
      </c>
      <c r="E45" s="187" t="s">
        <v>2259</v>
      </c>
      <c r="F45" s="186" t="s">
        <v>1560</v>
      </c>
      <c r="G45" s="187" t="s">
        <v>1659</v>
      </c>
      <c r="H45" s="188" t="s">
        <v>1309</v>
      </c>
      <c r="I45" s="189" t="s">
        <v>2243</v>
      </c>
      <c r="J45" s="108"/>
    </row>
    <row r="46" spans="1:10" ht="15" customHeight="1">
      <c r="A46" s="190" t="s">
        <v>1891</v>
      </c>
      <c r="B46" s="190" t="s">
        <v>2665</v>
      </c>
      <c r="C46" s="191" t="s">
        <v>1625</v>
      </c>
      <c r="D46" s="192" t="s">
        <v>1380</v>
      </c>
      <c r="E46" s="192" t="s">
        <v>1381</v>
      </c>
      <c r="F46" s="191" t="s">
        <v>1560</v>
      </c>
      <c r="G46" s="192" t="s">
        <v>1561</v>
      </c>
      <c r="H46" s="193" t="s">
        <v>1636</v>
      </c>
      <c r="I46" s="194" t="s">
        <v>2666</v>
      </c>
      <c r="J46" s="107"/>
    </row>
    <row r="47" spans="1:10" ht="15" customHeight="1">
      <c r="A47" s="190" t="s">
        <v>1892</v>
      </c>
      <c r="B47" s="190" t="s">
        <v>2667</v>
      </c>
      <c r="C47" s="191" t="s">
        <v>1625</v>
      </c>
      <c r="D47" s="192" t="s">
        <v>1630</v>
      </c>
      <c r="E47" s="192" t="s">
        <v>1631</v>
      </c>
      <c r="F47" s="191" t="s">
        <v>1560</v>
      </c>
      <c r="G47" s="192" t="s">
        <v>1632</v>
      </c>
      <c r="H47" s="193" t="s">
        <v>1633</v>
      </c>
      <c r="I47" s="194" t="s">
        <v>2668</v>
      </c>
      <c r="J47" s="107"/>
    </row>
    <row r="48" spans="1:10" ht="15" customHeight="1">
      <c r="A48" s="170"/>
      <c r="B48" s="170"/>
      <c r="C48" s="127"/>
      <c r="D48" s="171"/>
      <c r="E48" s="171"/>
      <c r="F48" s="127"/>
      <c r="G48" s="171"/>
      <c r="H48" s="128"/>
      <c r="I48" s="170"/>
      <c r="J48" s="107"/>
    </row>
    <row r="49" spans="1:10" ht="15" customHeight="1">
      <c r="A49" s="170"/>
      <c r="B49" s="170"/>
      <c r="C49" s="127"/>
      <c r="D49" s="171"/>
      <c r="E49" s="171"/>
      <c r="F49" s="127"/>
      <c r="G49" s="171"/>
      <c r="H49" s="128"/>
      <c r="I49" s="174" t="s">
        <v>2669</v>
      </c>
      <c r="J49" s="107"/>
    </row>
    <row r="50" spans="1:10" s="5" customFormat="1" ht="15" customHeight="1">
      <c r="A50" s="185" t="s">
        <v>1890</v>
      </c>
      <c r="B50" s="185" t="s">
        <v>2641</v>
      </c>
      <c r="C50" s="186" t="s">
        <v>1579</v>
      </c>
      <c r="D50" s="187" t="s">
        <v>1580</v>
      </c>
      <c r="E50" s="187" t="s">
        <v>1581</v>
      </c>
      <c r="F50" s="186" t="s">
        <v>1560</v>
      </c>
      <c r="G50" s="187" t="s">
        <v>1561</v>
      </c>
      <c r="H50" s="188" t="s">
        <v>1582</v>
      </c>
      <c r="I50" s="189" t="s">
        <v>3722</v>
      </c>
      <c r="J50" s="110"/>
    </row>
    <row r="51" spans="1:10" ht="15" customHeight="1">
      <c r="A51" s="190" t="s">
        <v>1891</v>
      </c>
      <c r="B51" s="190" t="s">
        <v>2670</v>
      </c>
      <c r="C51" s="191" t="s">
        <v>1579</v>
      </c>
      <c r="D51" s="192" t="s">
        <v>1607</v>
      </c>
      <c r="E51" s="192" t="s">
        <v>1810</v>
      </c>
      <c r="F51" s="191" t="s">
        <v>1560</v>
      </c>
      <c r="G51" s="192" t="s">
        <v>1608</v>
      </c>
      <c r="H51" s="193" t="s">
        <v>1582</v>
      </c>
      <c r="I51" s="194" t="s">
        <v>3160</v>
      </c>
      <c r="J51" s="107"/>
    </row>
    <row r="52" spans="1:10" ht="15" customHeight="1">
      <c r="A52" s="190" t="s">
        <v>1892</v>
      </c>
      <c r="B52" s="190" t="s">
        <v>2671</v>
      </c>
      <c r="C52" s="191" t="s">
        <v>1579</v>
      </c>
      <c r="D52" s="192" t="s">
        <v>1409</v>
      </c>
      <c r="E52" s="192" t="s">
        <v>1410</v>
      </c>
      <c r="F52" s="191" t="s">
        <v>1669</v>
      </c>
      <c r="G52" s="192" t="s">
        <v>1411</v>
      </c>
      <c r="H52" s="193" t="s">
        <v>1633</v>
      </c>
      <c r="I52" s="194" t="s">
        <v>2672</v>
      </c>
      <c r="J52" s="107"/>
    </row>
    <row r="53" spans="1:10" s="4" customFormat="1" ht="15" customHeight="1">
      <c r="A53" s="170"/>
      <c r="B53" s="170"/>
      <c r="C53" s="127"/>
      <c r="D53" s="171"/>
      <c r="E53" s="171"/>
      <c r="F53" s="127"/>
      <c r="G53" s="171"/>
      <c r="H53" s="128"/>
      <c r="I53" s="170"/>
      <c r="J53" s="108"/>
    </row>
    <row r="54" spans="1:10" ht="15" customHeight="1">
      <c r="A54" s="170"/>
      <c r="B54" s="170"/>
      <c r="C54" s="127"/>
      <c r="D54" s="171"/>
      <c r="E54" s="171"/>
      <c r="F54" s="127"/>
      <c r="G54" s="171"/>
      <c r="H54" s="128"/>
      <c r="I54" s="174" t="s">
        <v>2673</v>
      </c>
      <c r="J54" s="107"/>
    </row>
    <row r="55" spans="1:10" s="5" customFormat="1" ht="15" customHeight="1">
      <c r="A55" s="185" t="s">
        <v>1890</v>
      </c>
      <c r="B55" s="185" t="s">
        <v>2674</v>
      </c>
      <c r="C55" s="186" t="s">
        <v>1590</v>
      </c>
      <c r="D55" s="187" t="s">
        <v>1839</v>
      </c>
      <c r="E55" s="187" t="s">
        <v>1840</v>
      </c>
      <c r="F55" s="186" t="s">
        <v>1560</v>
      </c>
      <c r="G55" s="187" t="s">
        <v>1841</v>
      </c>
      <c r="H55" s="188" t="s">
        <v>1595</v>
      </c>
      <c r="I55" s="189" t="s">
        <v>2193</v>
      </c>
      <c r="J55" s="110"/>
    </row>
    <row r="56" spans="1:10" ht="15" customHeight="1">
      <c r="A56" s="190" t="s">
        <v>1891</v>
      </c>
      <c r="B56" s="190" t="s">
        <v>2675</v>
      </c>
      <c r="C56" s="191" t="s">
        <v>1590</v>
      </c>
      <c r="D56" s="192" t="s">
        <v>1591</v>
      </c>
      <c r="E56" s="192" t="s">
        <v>1592</v>
      </c>
      <c r="F56" s="191" t="s">
        <v>1593</v>
      </c>
      <c r="G56" s="192" t="s">
        <v>1594</v>
      </c>
      <c r="H56" s="193" t="s">
        <v>1595</v>
      </c>
      <c r="I56" s="194" t="s">
        <v>2676</v>
      </c>
      <c r="J56" s="107"/>
    </row>
    <row r="57" spans="1:10" ht="15" customHeight="1">
      <c r="A57" s="190" t="s">
        <v>1892</v>
      </c>
      <c r="B57" s="190" t="s">
        <v>2677</v>
      </c>
      <c r="C57" s="191" t="s">
        <v>1590</v>
      </c>
      <c r="D57" s="192" t="s">
        <v>1617</v>
      </c>
      <c r="E57" s="192" t="s">
        <v>1670</v>
      </c>
      <c r="F57" s="191" t="s">
        <v>1560</v>
      </c>
      <c r="G57" s="192" t="s">
        <v>1574</v>
      </c>
      <c r="H57" s="193" t="s">
        <v>1595</v>
      </c>
      <c r="I57" s="194" t="s">
        <v>2678</v>
      </c>
      <c r="J57" s="107"/>
    </row>
    <row r="58" spans="1:10" s="4" customFormat="1" ht="15" customHeight="1">
      <c r="A58" s="170"/>
      <c r="B58" s="170"/>
      <c r="C58" s="127"/>
      <c r="D58" s="171"/>
      <c r="E58" s="171"/>
      <c r="F58" s="127"/>
      <c r="G58" s="171"/>
      <c r="H58" s="128"/>
      <c r="I58" s="170"/>
      <c r="J58" s="108"/>
    </row>
    <row r="59" spans="1:10" ht="15" customHeight="1">
      <c r="A59" s="170"/>
      <c r="B59" s="170"/>
      <c r="C59" s="127"/>
      <c r="D59" s="171"/>
      <c r="E59" s="171"/>
      <c r="F59" s="127"/>
      <c r="G59" s="171"/>
      <c r="H59" s="128"/>
      <c r="I59" s="174" t="s">
        <v>2679</v>
      </c>
      <c r="J59" s="107"/>
    </row>
    <row r="60" spans="1:10" s="5" customFormat="1" ht="15" customHeight="1">
      <c r="A60" s="185" t="s">
        <v>1890</v>
      </c>
      <c r="B60" s="185" t="s">
        <v>2638</v>
      </c>
      <c r="C60" s="186" t="s">
        <v>1571</v>
      </c>
      <c r="D60" s="187" t="s">
        <v>1818</v>
      </c>
      <c r="E60" s="187" t="s">
        <v>1819</v>
      </c>
      <c r="F60" s="186" t="s">
        <v>1612</v>
      </c>
      <c r="G60" s="187" t="s">
        <v>1820</v>
      </c>
      <c r="H60" s="188" t="s">
        <v>1562</v>
      </c>
      <c r="I60" s="189" t="s">
        <v>3709</v>
      </c>
      <c r="J60" s="110"/>
    </row>
    <row r="61" spans="1:10" ht="15" customHeight="1">
      <c r="A61" s="190" t="s">
        <v>1891</v>
      </c>
      <c r="B61" s="190" t="s">
        <v>2639</v>
      </c>
      <c r="C61" s="191" t="s">
        <v>1571</v>
      </c>
      <c r="D61" s="192" t="s">
        <v>1822</v>
      </c>
      <c r="E61" s="192" t="s">
        <v>1823</v>
      </c>
      <c r="F61" s="191" t="s">
        <v>1824</v>
      </c>
      <c r="G61" s="192" t="s">
        <v>1825</v>
      </c>
      <c r="H61" s="193" t="s">
        <v>1570</v>
      </c>
      <c r="I61" s="194" t="s">
        <v>2680</v>
      </c>
      <c r="J61" s="107"/>
    </row>
    <row r="62" spans="1:10" ht="15" customHeight="1">
      <c r="A62" s="190" t="s">
        <v>1892</v>
      </c>
      <c r="B62" s="190" t="s">
        <v>2681</v>
      </c>
      <c r="C62" s="191" t="s">
        <v>1571</v>
      </c>
      <c r="D62" s="192" t="s">
        <v>1865</v>
      </c>
      <c r="E62" s="192" t="s">
        <v>1866</v>
      </c>
      <c r="F62" s="191" t="s">
        <v>1560</v>
      </c>
      <c r="G62" s="192" t="s">
        <v>1565</v>
      </c>
      <c r="H62" s="193" t="s">
        <v>1834</v>
      </c>
      <c r="I62" s="194" t="s">
        <v>2682</v>
      </c>
      <c r="J62" s="107"/>
    </row>
    <row r="63" spans="1:10" s="4" customFormat="1" ht="15" customHeight="1">
      <c r="A63" s="170"/>
      <c r="B63" s="170"/>
      <c r="C63" s="127"/>
      <c r="D63" s="171"/>
      <c r="E63" s="171"/>
      <c r="F63" s="127"/>
      <c r="G63" s="171"/>
      <c r="H63" s="128"/>
      <c r="I63" s="170"/>
      <c r="J63" s="108"/>
    </row>
    <row r="64" spans="1:10" ht="15" customHeight="1">
      <c r="A64" s="170"/>
      <c r="B64" s="170"/>
      <c r="C64" s="127"/>
      <c r="D64" s="171"/>
      <c r="E64" s="171"/>
      <c r="F64" s="127"/>
      <c r="G64" s="171"/>
      <c r="H64" s="128"/>
      <c r="I64" s="174" t="s">
        <v>2683</v>
      </c>
      <c r="J64" s="107"/>
    </row>
    <row r="65" spans="1:10" s="5" customFormat="1" ht="15" customHeight="1">
      <c r="A65" s="185" t="s">
        <v>1890</v>
      </c>
      <c r="B65" s="185" t="s">
        <v>2684</v>
      </c>
      <c r="C65" s="186" t="s">
        <v>1647</v>
      </c>
      <c r="D65" s="187" t="s">
        <v>1684</v>
      </c>
      <c r="E65" s="187" t="s">
        <v>1685</v>
      </c>
      <c r="F65" s="186" t="s">
        <v>1560</v>
      </c>
      <c r="G65" s="187" t="s">
        <v>1645</v>
      </c>
      <c r="H65" s="188" t="s">
        <v>1710</v>
      </c>
      <c r="I65" s="189" t="s">
        <v>2499</v>
      </c>
      <c r="J65" s="110"/>
    </row>
    <row r="66" spans="1:10" ht="15" customHeight="1">
      <c r="A66" s="190" t="s">
        <v>1891</v>
      </c>
      <c r="B66" s="190" t="s">
        <v>2685</v>
      </c>
      <c r="C66" s="191" t="s">
        <v>1647</v>
      </c>
      <c r="D66" s="192" t="s">
        <v>1690</v>
      </c>
      <c r="E66" s="192" t="s">
        <v>1691</v>
      </c>
      <c r="F66" s="191" t="s">
        <v>1560</v>
      </c>
      <c r="G66" s="192" t="s">
        <v>1569</v>
      </c>
      <c r="H66" s="193" t="s">
        <v>1710</v>
      </c>
      <c r="I66" s="194" t="s">
        <v>2686</v>
      </c>
      <c r="J66" s="107"/>
    </row>
    <row r="67" spans="1:10" ht="15" customHeight="1">
      <c r="A67" s="190" t="s">
        <v>1892</v>
      </c>
      <c r="B67" s="190" t="s">
        <v>2687</v>
      </c>
      <c r="C67" s="191" t="s">
        <v>1647</v>
      </c>
      <c r="D67" s="192" t="s">
        <v>1686</v>
      </c>
      <c r="E67" s="192" t="s">
        <v>1687</v>
      </c>
      <c r="F67" s="191" t="s">
        <v>1560</v>
      </c>
      <c r="G67" s="192" t="s">
        <v>1642</v>
      </c>
      <c r="H67" s="193" t="s">
        <v>1710</v>
      </c>
      <c r="I67" s="194" t="s">
        <v>2688</v>
      </c>
      <c r="J67" s="107"/>
    </row>
    <row r="68" spans="1:10" ht="12.75">
      <c r="A68" s="170"/>
      <c r="B68" s="170"/>
      <c r="C68" s="127"/>
      <c r="D68" s="171"/>
      <c r="E68" s="171"/>
      <c r="F68" s="127"/>
      <c r="G68" s="171"/>
      <c r="H68" s="128"/>
      <c r="I68" s="170"/>
      <c r="J68" s="107"/>
    </row>
    <row r="69" spans="1:10" ht="12.75">
      <c r="A69" s="170"/>
      <c r="B69" s="170"/>
      <c r="C69" s="127"/>
      <c r="D69" s="171"/>
      <c r="E69" s="171"/>
      <c r="F69" s="127"/>
      <c r="G69" s="171"/>
      <c r="H69" s="128"/>
      <c r="I69" s="170"/>
      <c r="J69" s="107"/>
    </row>
    <row r="70" spans="1:10" ht="12.75">
      <c r="A70" s="170"/>
      <c r="B70" s="170"/>
      <c r="C70" s="127"/>
      <c r="D70" s="171"/>
      <c r="E70" s="171"/>
      <c r="F70" s="127"/>
      <c r="G70" s="171"/>
      <c r="H70" s="128"/>
      <c r="I70" s="170"/>
      <c r="J70" s="107"/>
    </row>
    <row r="71" spans="1:10" ht="12.75">
      <c r="A71" s="170"/>
      <c r="B71" s="170"/>
      <c r="C71" s="127"/>
      <c r="D71" s="171"/>
      <c r="E71" s="171"/>
      <c r="F71" s="127"/>
      <c r="G71" s="171"/>
      <c r="H71" s="128"/>
      <c r="I71" s="170"/>
      <c r="J71" s="107"/>
    </row>
    <row r="72" spans="1:10" ht="12.75">
      <c r="A72" s="170"/>
      <c r="B72" s="170"/>
      <c r="C72" s="127"/>
      <c r="D72" s="171"/>
      <c r="E72" s="171"/>
      <c r="F72" s="127"/>
      <c r="G72" s="171"/>
      <c r="H72" s="128"/>
      <c r="I72" s="170"/>
      <c r="J72" s="107"/>
    </row>
    <row r="73" spans="1:10" ht="12.75">
      <c r="A73" s="170"/>
      <c r="B73" s="170"/>
      <c r="C73" s="127"/>
      <c r="D73" s="171"/>
      <c r="E73" s="171"/>
      <c r="F73" s="127"/>
      <c r="G73" s="171"/>
      <c r="H73" s="128"/>
      <c r="I73" s="170"/>
      <c r="J73" s="107"/>
    </row>
    <row r="74" spans="1:10" ht="12.75">
      <c r="A74" s="170"/>
      <c r="B74" s="170"/>
      <c r="C74" s="127"/>
      <c r="D74" s="171"/>
      <c r="E74" s="171"/>
      <c r="F74" s="127"/>
      <c r="G74" s="171"/>
      <c r="H74" s="128"/>
      <c r="I74" s="170"/>
      <c r="J74" s="107"/>
    </row>
    <row r="75" spans="1:10" ht="12.75">
      <c r="A75" s="170"/>
      <c r="B75" s="170"/>
      <c r="C75" s="127"/>
      <c r="D75" s="171"/>
      <c r="E75" s="171"/>
      <c r="F75" s="127"/>
      <c r="G75" s="171"/>
      <c r="H75" s="128"/>
      <c r="I75" s="170"/>
      <c r="J75" s="107"/>
    </row>
    <row r="76" spans="1:10" ht="12.75">
      <c r="A76" s="170"/>
      <c r="B76" s="170"/>
      <c r="C76" s="127"/>
      <c r="D76" s="171"/>
      <c r="E76" s="171"/>
      <c r="F76" s="127"/>
      <c r="G76" s="171"/>
      <c r="H76" s="128"/>
      <c r="I76" s="170"/>
      <c r="J76" s="107"/>
    </row>
    <row r="77" spans="1:10" ht="12.75">
      <c r="A77" s="170"/>
      <c r="B77" s="170"/>
      <c r="C77" s="127"/>
      <c r="D77" s="171"/>
      <c r="E77" s="171"/>
      <c r="F77" s="127"/>
      <c r="G77" s="171"/>
      <c r="H77" s="128"/>
      <c r="I77" s="170"/>
      <c r="J77" s="107"/>
    </row>
    <row r="78" spans="1:10" ht="12.75">
      <c r="A78" s="170"/>
      <c r="B78" s="170"/>
      <c r="C78" s="127"/>
      <c r="D78" s="171"/>
      <c r="E78" s="171"/>
      <c r="F78" s="127"/>
      <c r="G78" s="171"/>
      <c r="H78" s="128"/>
      <c r="I78" s="170"/>
      <c r="J78" s="107"/>
    </row>
    <row r="79" spans="1:10" ht="12.75">
      <c r="A79" s="170"/>
      <c r="B79" s="170"/>
      <c r="C79" s="127"/>
      <c r="D79" s="171"/>
      <c r="E79" s="171"/>
      <c r="F79" s="127"/>
      <c r="G79" s="171"/>
      <c r="H79" s="128"/>
      <c r="I79" s="170"/>
      <c r="J79" s="107"/>
    </row>
    <row r="80" spans="1:10" ht="12.75">
      <c r="A80" s="170"/>
      <c r="B80" s="170"/>
      <c r="C80" s="127"/>
      <c r="D80" s="171"/>
      <c r="E80" s="171"/>
      <c r="F80" s="127"/>
      <c r="G80" s="171"/>
      <c r="H80" s="128"/>
      <c r="I80" s="170"/>
      <c r="J80" s="107"/>
    </row>
    <row r="81" spans="1:10" ht="12.75">
      <c r="A81" s="170"/>
      <c r="B81" s="170"/>
      <c r="C81" s="127"/>
      <c r="D81" s="171"/>
      <c r="E81" s="171"/>
      <c r="F81" s="127"/>
      <c r="G81" s="171"/>
      <c r="H81" s="128"/>
      <c r="I81" s="170"/>
      <c r="J81" s="107"/>
    </row>
    <row r="82" spans="1:10" ht="12.75">
      <c r="A82" s="170"/>
      <c r="B82" s="170"/>
      <c r="C82" s="127"/>
      <c r="D82" s="171"/>
      <c r="E82" s="171"/>
      <c r="F82" s="127"/>
      <c r="G82" s="171"/>
      <c r="H82" s="128"/>
      <c r="I82" s="170"/>
      <c r="J82" s="107"/>
    </row>
    <row r="83" spans="1:10" ht="12.75">
      <c r="A83" s="170"/>
      <c r="B83" s="170"/>
      <c r="C83" s="127"/>
      <c r="D83" s="171"/>
      <c r="E83" s="171"/>
      <c r="F83" s="127"/>
      <c r="G83" s="171"/>
      <c r="H83" s="128"/>
      <c r="I83" s="170"/>
      <c r="J83" s="107"/>
    </row>
    <row r="84" spans="1:10" ht="12.75">
      <c r="A84" s="170"/>
      <c r="B84" s="170"/>
      <c r="C84" s="127"/>
      <c r="D84" s="171"/>
      <c r="E84" s="171"/>
      <c r="F84" s="127"/>
      <c r="G84" s="171"/>
      <c r="H84" s="128"/>
      <c r="I84" s="170"/>
      <c r="J84" s="107"/>
    </row>
    <row r="85" spans="1:10" ht="12.75">
      <c r="A85" s="170"/>
      <c r="B85" s="170"/>
      <c r="C85" s="127"/>
      <c r="D85" s="171"/>
      <c r="E85" s="171"/>
      <c r="F85" s="127"/>
      <c r="G85" s="171"/>
      <c r="H85" s="128"/>
      <c r="I85" s="170"/>
      <c r="J85" s="107"/>
    </row>
    <row r="86" spans="1:9" ht="12.75">
      <c r="A86" s="170"/>
      <c r="B86" s="170"/>
      <c r="C86" s="127"/>
      <c r="D86" s="119"/>
      <c r="E86" s="119"/>
      <c r="F86" s="127"/>
      <c r="G86" s="119"/>
      <c r="H86" s="128"/>
      <c r="I86" s="170"/>
    </row>
    <row r="87" spans="1:9" ht="12.75">
      <c r="A87" s="170"/>
      <c r="B87" s="170"/>
      <c r="C87" s="127"/>
      <c r="D87" s="119"/>
      <c r="E87" s="119"/>
      <c r="F87" s="127"/>
      <c r="G87" s="119"/>
      <c r="H87" s="128"/>
      <c r="I87" s="170"/>
    </row>
    <row r="88" spans="1:9" ht="12.75">
      <c r="A88" s="170"/>
      <c r="B88" s="170"/>
      <c r="C88" s="127"/>
      <c r="D88" s="119"/>
      <c r="E88" s="119"/>
      <c r="F88" s="127"/>
      <c r="G88" s="119"/>
      <c r="H88" s="128"/>
      <c r="I88" s="170"/>
    </row>
    <row r="89" spans="1:9" ht="12.75">
      <c r="A89" s="170"/>
      <c r="B89" s="170"/>
      <c r="C89" s="127"/>
      <c r="D89" s="119"/>
      <c r="E89" s="119"/>
      <c r="F89" s="127"/>
      <c r="G89" s="119"/>
      <c r="H89" s="128"/>
      <c r="I89" s="170"/>
    </row>
    <row r="90" spans="1:9" ht="12.75">
      <c r="A90" s="170"/>
      <c r="B90" s="170"/>
      <c r="C90" s="127"/>
      <c r="D90" s="119"/>
      <c r="E90" s="119"/>
      <c r="F90" s="127"/>
      <c r="G90" s="119"/>
      <c r="H90" s="128"/>
      <c r="I90" s="170"/>
    </row>
    <row r="91" spans="1:9" ht="12.75">
      <c r="A91" s="170"/>
      <c r="B91" s="170"/>
      <c r="C91" s="127"/>
      <c r="D91" s="119"/>
      <c r="E91" s="119"/>
      <c r="F91" s="127"/>
      <c r="G91" s="119"/>
      <c r="H91" s="128"/>
      <c r="I91" s="170"/>
    </row>
    <row r="92" spans="1:9" ht="12.75">
      <c r="A92" s="170"/>
      <c r="B92" s="170"/>
      <c r="C92" s="127"/>
      <c r="D92" s="119"/>
      <c r="E92" s="119"/>
      <c r="F92" s="127"/>
      <c r="G92" s="119"/>
      <c r="H92" s="128"/>
      <c r="I92" s="170"/>
    </row>
    <row r="93" spans="1:9" ht="12.75">
      <c r="A93" s="170"/>
      <c r="B93" s="170"/>
      <c r="C93" s="127"/>
      <c r="D93" s="119"/>
      <c r="E93" s="119"/>
      <c r="F93" s="127"/>
      <c r="G93" s="119"/>
      <c r="H93" s="128"/>
      <c r="I93" s="170"/>
    </row>
    <row r="94" spans="1:9" ht="12.75">
      <c r="A94" s="170"/>
      <c r="B94" s="170"/>
      <c r="C94" s="127"/>
      <c r="D94" s="119"/>
      <c r="E94" s="119"/>
      <c r="F94" s="127"/>
      <c r="G94" s="119"/>
      <c r="H94" s="128"/>
      <c r="I94" s="170"/>
    </row>
    <row r="95" spans="1:9" ht="12.75">
      <c r="A95" s="170"/>
      <c r="B95" s="170"/>
      <c r="C95" s="127"/>
      <c r="D95" s="119"/>
      <c r="E95" s="119"/>
      <c r="F95" s="127"/>
      <c r="G95" s="119"/>
      <c r="H95" s="128"/>
      <c r="I95" s="170"/>
    </row>
    <row r="96" spans="1:9" ht="12.75">
      <c r="A96" s="170"/>
      <c r="B96" s="170"/>
      <c r="C96" s="127"/>
      <c r="D96" s="119"/>
      <c r="E96" s="119"/>
      <c r="F96" s="127"/>
      <c r="G96" s="119"/>
      <c r="H96" s="128"/>
      <c r="I96" s="170"/>
    </row>
    <row r="97" spans="1:9" ht="12.75">
      <c r="A97" s="170"/>
      <c r="B97" s="170"/>
      <c r="C97" s="127"/>
      <c r="D97" s="119"/>
      <c r="E97" s="119"/>
      <c r="F97" s="127"/>
      <c r="G97" s="119"/>
      <c r="H97" s="128"/>
      <c r="I97" s="170"/>
    </row>
    <row r="98" spans="1:9" ht="12.75">
      <c r="A98" s="170"/>
      <c r="B98" s="170"/>
      <c r="C98" s="127"/>
      <c r="D98" s="119"/>
      <c r="E98" s="119"/>
      <c r="F98" s="127"/>
      <c r="G98" s="119"/>
      <c r="H98" s="128"/>
      <c r="I98" s="170"/>
    </row>
    <row r="99" spans="1:9" ht="12.75">
      <c r="A99" s="170"/>
      <c r="B99" s="170"/>
      <c r="C99" s="127"/>
      <c r="D99" s="119"/>
      <c r="E99" s="119"/>
      <c r="F99" s="127"/>
      <c r="G99" s="119"/>
      <c r="H99" s="128"/>
      <c r="I99" s="170"/>
    </row>
    <row r="100" spans="1:9" ht="12.75">
      <c r="A100" s="170"/>
      <c r="B100" s="170"/>
      <c r="C100" s="127"/>
      <c r="D100" s="119"/>
      <c r="E100" s="119"/>
      <c r="F100" s="127"/>
      <c r="G100" s="119"/>
      <c r="H100" s="128"/>
      <c r="I100" s="170"/>
    </row>
    <row r="101" spans="1:9" ht="12.75">
      <c r="A101" s="170"/>
      <c r="B101" s="170"/>
      <c r="C101" s="127"/>
      <c r="D101" s="119"/>
      <c r="E101" s="119"/>
      <c r="F101" s="127"/>
      <c r="G101" s="119"/>
      <c r="H101" s="128"/>
      <c r="I101" s="170"/>
    </row>
    <row r="102" spans="1:9" ht="12.75">
      <c r="A102" s="170"/>
      <c r="B102" s="170"/>
      <c r="C102" s="127"/>
      <c r="D102" s="119"/>
      <c r="E102" s="119"/>
      <c r="F102" s="127"/>
      <c r="G102" s="119"/>
      <c r="H102" s="128"/>
      <c r="I102" s="170"/>
    </row>
    <row r="103" spans="1:9" ht="12.75">
      <c r="A103" s="170"/>
      <c r="B103" s="170"/>
      <c r="C103" s="127"/>
      <c r="D103" s="119"/>
      <c r="E103" s="119"/>
      <c r="F103" s="127"/>
      <c r="G103" s="119"/>
      <c r="H103" s="128"/>
      <c r="I103" s="170"/>
    </row>
    <row r="104" spans="1:9" ht="12.75">
      <c r="A104" s="170"/>
      <c r="B104" s="170"/>
      <c r="C104" s="127"/>
      <c r="D104" s="119"/>
      <c r="E104" s="119"/>
      <c r="F104" s="127"/>
      <c r="G104" s="119"/>
      <c r="H104" s="128"/>
      <c r="I104" s="170"/>
    </row>
    <row r="105" spans="1:9" ht="12.75">
      <c r="A105" s="170"/>
      <c r="B105" s="170"/>
      <c r="C105" s="127"/>
      <c r="D105" s="119"/>
      <c r="E105" s="119"/>
      <c r="F105" s="127"/>
      <c r="G105" s="119"/>
      <c r="H105" s="128"/>
      <c r="I105" s="170"/>
    </row>
    <row r="106" spans="1:9" ht="12.75">
      <c r="A106" s="170"/>
      <c r="B106" s="170"/>
      <c r="C106" s="127"/>
      <c r="D106" s="119"/>
      <c r="E106" s="119"/>
      <c r="F106" s="127"/>
      <c r="G106" s="119"/>
      <c r="H106" s="128"/>
      <c r="I106" s="170"/>
    </row>
    <row r="107" spans="1:9" ht="12.75">
      <c r="A107" s="170"/>
      <c r="B107" s="170"/>
      <c r="C107" s="127"/>
      <c r="D107" s="119"/>
      <c r="E107" s="119"/>
      <c r="F107" s="127"/>
      <c r="G107" s="119"/>
      <c r="H107" s="128"/>
      <c r="I107" s="170"/>
    </row>
    <row r="108" spans="1:9" ht="12.75">
      <c r="A108" s="170"/>
      <c r="B108" s="170"/>
      <c r="C108" s="127"/>
      <c r="D108" s="119"/>
      <c r="E108" s="119"/>
      <c r="F108" s="127"/>
      <c r="G108" s="119"/>
      <c r="H108" s="128"/>
      <c r="I108" s="170"/>
    </row>
    <row r="109" spans="1:9" ht="12.75">
      <c r="A109" s="170"/>
      <c r="B109" s="170"/>
      <c r="C109" s="127"/>
      <c r="D109" s="119"/>
      <c r="E109" s="119"/>
      <c r="F109" s="127"/>
      <c r="G109" s="119"/>
      <c r="H109" s="128"/>
      <c r="I109" s="170"/>
    </row>
    <row r="110" spans="1:9" ht="12.75">
      <c r="A110" s="170"/>
      <c r="B110" s="170"/>
      <c r="C110" s="127"/>
      <c r="D110" s="119"/>
      <c r="E110" s="119"/>
      <c r="F110" s="127"/>
      <c r="G110" s="119"/>
      <c r="H110" s="128"/>
      <c r="I110" s="170"/>
    </row>
    <row r="111" spans="1:9" ht="12.75">
      <c r="A111" s="170"/>
      <c r="B111" s="170"/>
      <c r="C111" s="127"/>
      <c r="D111" s="119"/>
      <c r="E111" s="119"/>
      <c r="F111" s="127"/>
      <c r="G111" s="119"/>
      <c r="H111" s="128"/>
      <c r="I111" s="170"/>
    </row>
    <row r="112" spans="1:9" ht="12.75">
      <c r="A112" s="170"/>
      <c r="B112" s="170"/>
      <c r="C112" s="127"/>
      <c r="D112" s="119"/>
      <c r="E112" s="119"/>
      <c r="F112" s="127"/>
      <c r="G112" s="119"/>
      <c r="H112" s="128"/>
      <c r="I112" s="170"/>
    </row>
    <row r="113" spans="1:9" ht="12.75">
      <c r="A113" s="170"/>
      <c r="B113" s="170"/>
      <c r="C113" s="127"/>
      <c r="D113" s="119"/>
      <c r="E113" s="119"/>
      <c r="F113" s="127"/>
      <c r="G113" s="119"/>
      <c r="H113" s="128"/>
      <c r="I113" s="170"/>
    </row>
    <row r="114" spans="1:9" ht="12.75">
      <c r="A114" s="170"/>
      <c r="B114" s="170"/>
      <c r="C114" s="127"/>
      <c r="D114" s="119"/>
      <c r="E114" s="119"/>
      <c r="F114" s="127"/>
      <c r="G114" s="119"/>
      <c r="H114" s="128"/>
      <c r="I114" s="170"/>
    </row>
    <row r="115" spans="1:9" ht="12.75">
      <c r="A115" s="170"/>
      <c r="B115" s="170"/>
      <c r="C115" s="127"/>
      <c r="D115" s="119"/>
      <c r="E115" s="119"/>
      <c r="F115" s="127"/>
      <c r="G115" s="119"/>
      <c r="H115" s="128"/>
      <c r="I115" s="170"/>
    </row>
    <row r="116" spans="1:9" ht="12.75">
      <c r="A116" s="170"/>
      <c r="B116" s="170"/>
      <c r="C116" s="127"/>
      <c r="D116" s="119"/>
      <c r="E116" s="119"/>
      <c r="F116" s="127"/>
      <c r="G116" s="119"/>
      <c r="H116" s="128"/>
      <c r="I116" s="170"/>
    </row>
    <row r="117" spans="1:9" ht="12.75">
      <c r="A117" s="170"/>
      <c r="B117" s="170"/>
      <c r="C117" s="127"/>
      <c r="D117" s="119"/>
      <c r="E117" s="119"/>
      <c r="F117" s="127"/>
      <c r="G117" s="119"/>
      <c r="H117" s="128"/>
      <c r="I117" s="170"/>
    </row>
    <row r="118" spans="1:9" ht="12.75">
      <c r="A118" s="170"/>
      <c r="B118" s="170"/>
      <c r="C118" s="127"/>
      <c r="D118" s="119"/>
      <c r="E118" s="119"/>
      <c r="F118" s="127"/>
      <c r="G118" s="119"/>
      <c r="H118" s="128"/>
      <c r="I118" s="170"/>
    </row>
    <row r="119" spans="1:9" ht="12.75">
      <c r="A119" s="170"/>
      <c r="B119" s="170"/>
      <c r="C119" s="127"/>
      <c r="D119" s="119"/>
      <c r="E119" s="119"/>
      <c r="F119" s="127"/>
      <c r="G119" s="119"/>
      <c r="H119" s="128"/>
      <c r="I119" s="170"/>
    </row>
    <row r="120" spans="1:9" ht="12.75">
      <c r="A120" s="170"/>
      <c r="B120" s="170"/>
      <c r="C120" s="127"/>
      <c r="D120" s="119"/>
      <c r="E120" s="119"/>
      <c r="F120" s="127"/>
      <c r="G120" s="119"/>
      <c r="H120" s="128"/>
      <c r="I120" s="170"/>
    </row>
    <row r="121" spans="1:9" ht="12.75">
      <c r="A121" s="170"/>
      <c r="B121" s="170"/>
      <c r="C121" s="127"/>
      <c r="D121" s="119"/>
      <c r="E121" s="119"/>
      <c r="F121" s="127"/>
      <c r="G121" s="119"/>
      <c r="H121" s="128"/>
      <c r="I121" s="170"/>
    </row>
    <row r="122" spans="1:9" ht="12.75">
      <c r="A122" s="170"/>
      <c r="B122" s="170"/>
      <c r="C122" s="127"/>
      <c r="D122" s="119"/>
      <c r="E122" s="119"/>
      <c r="F122" s="127"/>
      <c r="G122" s="119"/>
      <c r="H122" s="128"/>
      <c r="I122" s="170"/>
    </row>
    <row r="123" spans="1:9" ht="12.75">
      <c r="A123" s="170"/>
      <c r="B123" s="170"/>
      <c r="C123" s="127"/>
      <c r="D123" s="119"/>
      <c r="E123" s="119"/>
      <c r="F123" s="127"/>
      <c r="G123" s="119"/>
      <c r="H123" s="128"/>
      <c r="I123" s="170"/>
    </row>
    <row r="124" spans="1:9" ht="12.75">
      <c r="A124" s="170"/>
      <c r="B124" s="170"/>
      <c r="C124" s="127"/>
      <c r="D124" s="119"/>
      <c r="E124" s="119"/>
      <c r="F124" s="127"/>
      <c r="G124" s="119"/>
      <c r="H124" s="128"/>
      <c r="I124" s="170"/>
    </row>
    <row r="125" spans="1:9" ht="12.75">
      <c r="A125" s="170"/>
      <c r="B125" s="170"/>
      <c r="C125" s="127"/>
      <c r="D125" s="119"/>
      <c r="E125" s="119"/>
      <c r="F125" s="127"/>
      <c r="G125" s="119"/>
      <c r="H125" s="128"/>
      <c r="I125" s="170"/>
    </row>
    <row r="126" spans="1:9" ht="12.75">
      <c r="A126" s="170"/>
      <c r="B126" s="170"/>
      <c r="C126" s="127"/>
      <c r="D126" s="119"/>
      <c r="E126" s="119"/>
      <c r="F126" s="127"/>
      <c r="G126" s="119"/>
      <c r="H126" s="128"/>
      <c r="I126" s="170"/>
    </row>
    <row r="127" spans="1:9" ht="12.75">
      <c r="A127" s="170"/>
      <c r="B127" s="170"/>
      <c r="C127" s="127"/>
      <c r="D127" s="119"/>
      <c r="E127" s="119"/>
      <c r="F127" s="127"/>
      <c r="G127" s="119"/>
      <c r="H127" s="128"/>
      <c r="I127" s="170"/>
    </row>
    <row r="128" spans="1:9" ht="12.75">
      <c r="A128" s="170"/>
      <c r="B128" s="170"/>
      <c r="C128" s="127"/>
      <c r="D128" s="119"/>
      <c r="E128" s="119"/>
      <c r="F128" s="127"/>
      <c r="G128" s="119"/>
      <c r="H128" s="128"/>
      <c r="I128" s="170"/>
    </row>
    <row r="129" spans="1:9" ht="12.75">
      <c r="A129" s="170"/>
      <c r="B129" s="170"/>
      <c r="C129" s="127"/>
      <c r="D129" s="119"/>
      <c r="E129" s="119"/>
      <c r="F129" s="127"/>
      <c r="G129" s="119"/>
      <c r="H129" s="128"/>
      <c r="I129" s="170"/>
    </row>
    <row r="130" spans="1:9" ht="12.75">
      <c r="A130" s="170"/>
      <c r="B130" s="170"/>
      <c r="C130" s="127"/>
      <c r="D130" s="119"/>
      <c r="E130" s="119"/>
      <c r="F130" s="127"/>
      <c r="G130" s="119"/>
      <c r="H130" s="128"/>
      <c r="I130" s="170"/>
    </row>
    <row r="131" spans="1:9" ht="12.75">
      <c r="A131" s="170"/>
      <c r="B131" s="170"/>
      <c r="C131" s="127"/>
      <c r="D131" s="119"/>
      <c r="E131" s="119"/>
      <c r="F131" s="127"/>
      <c r="G131" s="119"/>
      <c r="H131" s="128"/>
      <c r="I131" s="170"/>
    </row>
    <row r="132" spans="1:9" ht="12.75">
      <c r="A132" s="170"/>
      <c r="B132" s="170"/>
      <c r="C132" s="127"/>
      <c r="D132" s="119"/>
      <c r="E132" s="119"/>
      <c r="F132" s="127"/>
      <c r="G132" s="119"/>
      <c r="H132" s="128"/>
      <c r="I132" s="170"/>
    </row>
    <row r="133" spans="1:9" ht="12.75">
      <c r="A133" s="170"/>
      <c r="B133" s="170"/>
      <c r="C133" s="127"/>
      <c r="D133" s="119"/>
      <c r="E133" s="119"/>
      <c r="F133" s="127"/>
      <c r="G133" s="119"/>
      <c r="H133" s="128"/>
      <c r="I133" s="170"/>
    </row>
    <row r="134" spans="1:9" ht="12.75">
      <c r="A134" s="170"/>
      <c r="B134" s="170"/>
      <c r="C134" s="127"/>
      <c r="D134" s="119"/>
      <c r="E134" s="119"/>
      <c r="F134" s="127"/>
      <c r="G134" s="119"/>
      <c r="H134" s="128"/>
      <c r="I134" s="170"/>
    </row>
    <row r="135" spans="1:9" ht="12.75">
      <c r="A135" s="170"/>
      <c r="B135" s="170"/>
      <c r="C135" s="127"/>
      <c r="D135" s="119"/>
      <c r="E135" s="119"/>
      <c r="F135" s="127"/>
      <c r="G135" s="119"/>
      <c r="H135" s="128"/>
      <c r="I135" s="170"/>
    </row>
    <row r="136" spans="1:9" ht="12.75">
      <c r="A136" s="170"/>
      <c r="B136" s="170"/>
      <c r="C136" s="127"/>
      <c r="D136" s="119"/>
      <c r="E136" s="119"/>
      <c r="F136" s="127"/>
      <c r="G136" s="119"/>
      <c r="H136" s="128"/>
      <c r="I136" s="170"/>
    </row>
    <row r="137" spans="1:9" ht="12.75">
      <c r="A137" s="170"/>
      <c r="B137" s="170"/>
      <c r="C137" s="127"/>
      <c r="D137" s="119"/>
      <c r="E137" s="119"/>
      <c r="F137" s="127"/>
      <c r="G137" s="119"/>
      <c r="H137" s="128"/>
      <c r="I137" s="170"/>
    </row>
    <row r="138" spans="1:9" ht="12.75">
      <c r="A138" s="170"/>
      <c r="B138" s="170"/>
      <c r="C138" s="127"/>
      <c r="D138" s="119"/>
      <c r="E138" s="119"/>
      <c r="F138" s="127"/>
      <c r="G138" s="119"/>
      <c r="H138" s="128"/>
      <c r="I138" s="170"/>
    </row>
    <row r="139" spans="1:9" ht="12.75">
      <c r="A139" s="170"/>
      <c r="B139" s="170"/>
      <c r="C139" s="127"/>
      <c r="D139" s="119"/>
      <c r="E139" s="119"/>
      <c r="F139" s="127"/>
      <c r="G139" s="119"/>
      <c r="H139" s="128"/>
      <c r="I139" s="170"/>
    </row>
    <row r="140" spans="1:9" ht="12.75">
      <c r="A140" s="170"/>
      <c r="B140" s="170"/>
      <c r="C140" s="127"/>
      <c r="D140" s="119"/>
      <c r="E140" s="119"/>
      <c r="F140" s="127"/>
      <c r="G140" s="119"/>
      <c r="H140" s="128"/>
      <c r="I140" s="170"/>
    </row>
    <row r="141" spans="1:9" ht="12.75">
      <c r="A141" s="170"/>
      <c r="B141" s="170"/>
      <c r="C141" s="127"/>
      <c r="D141" s="119"/>
      <c r="E141" s="119"/>
      <c r="F141" s="127"/>
      <c r="G141" s="119"/>
      <c r="H141" s="128"/>
      <c r="I141" s="170"/>
    </row>
    <row r="142" spans="1:9" ht="12.75">
      <c r="A142" s="170"/>
      <c r="B142" s="170"/>
      <c r="C142" s="127"/>
      <c r="D142" s="119"/>
      <c r="E142" s="119"/>
      <c r="F142" s="127"/>
      <c r="G142" s="119"/>
      <c r="H142" s="128"/>
      <c r="I142" s="170"/>
    </row>
    <row r="143" spans="1:9" ht="12.75">
      <c r="A143" s="170"/>
      <c r="B143" s="170"/>
      <c r="C143" s="127"/>
      <c r="D143" s="119"/>
      <c r="E143" s="119"/>
      <c r="F143" s="127"/>
      <c r="G143" s="119"/>
      <c r="H143" s="128"/>
      <c r="I143" s="170"/>
    </row>
    <row r="144" spans="1:9" ht="12.75">
      <c r="A144" s="170"/>
      <c r="B144" s="170"/>
      <c r="C144" s="127"/>
      <c r="D144" s="119"/>
      <c r="E144" s="119"/>
      <c r="F144" s="127"/>
      <c r="G144" s="119"/>
      <c r="H144" s="128"/>
      <c r="I144" s="170"/>
    </row>
    <row r="145" spans="1:9" ht="12.75">
      <c r="A145" s="170"/>
      <c r="B145" s="170"/>
      <c r="C145" s="127"/>
      <c r="D145" s="119"/>
      <c r="E145" s="119"/>
      <c r="F145" s="127"/>
      <c r="G145" s="119"/>
      <c r="H145" s="128"/>
      <c r="I145" s="170"/>
    </row>
    <row r="146" spans="1:9" ht="12.75">
      <c r="A146" s="170"/>
      <c r="B146" s="170"/>
      <c r="C146" s="127"/>
      <c r="D146" s="119"/>
      <c r="E146" s="119"/>
      <c r="F146" s="127"/>
      <c r="G146" s="119"/>
      <c r="H146" s="128"/>
      <c r="I146" s="170"/>
    </row>
    <row r="147" spans="1:9" ht="12.75">
      <c r="A147" s="170"/>
      <c r="B147" s="170"/>
      <c r="C147" s="127"/>
      <c r="D147" s="119"/>
      <c r="E147" s="119"/>
      <c r="F147" s="127"/>
      <c r="G147" s="119"/>
      <c r="H147" s="128"/>
      <c r="I147" s="170"/>
    </row>
    <row r="148" spans="1:9" ht="12.75">
      <c r="A148" s="170"/>
      <c r="B148" s="170"/>
      <c r="C148" s="127"/>
      <c r="D148" s="119"/>
      <c r="E148" s="119"/>
      <c r="F148" s="127"/>
      <c r="G148" s="119"/>
      <c r="H148" s="128"/>
      <c r="I148" s="170"/>
    </row>
    <row r="149" spans="1:9" ht="12.75">
      <c r="A149" s="170"/>
      <c r="B149" s="170"/>
      <c r="C149" s="127"/>
      <c r="D149" s="119"/>
      <c r="E149" s="119"/>
      <c r="F149" s="127"/>
      <c r="G149" s="119"/>
      <c r="H149" s="128"/>
      <c r="I149" s="170"/>
    </row>
    <row r="150" spans="1:9" ht="12.75">
      <c r="A150" s="170"/>
      <c r="B150" s="170"/>
      <c r="C150" s="127"/>
      <c r="D150" s="119"/>
      <c r="E150" s="119"/>
      <c r="F150" s="127"/>
      <c r="G150" s="119"/>
      <c r="H150" s="128"/>
      <c r="I150" s="170"/>
    </row>
    <row r="151" spans="1:9" ht="12.75">
      <c r="A151" s="170"/>
      <c r="B151" s="170"/>
      <c r="C151" s="127"/>
      <c r="D151" s="119"/>
      <c r="E151" s="119"/>
      <c r="F151" s="127"/>
      <c r="G151" s="119"/>
      <c r="H151" s="128"/>
      <c r="I151" s="170"/>
    </row>
    <row r="152" spans="1:9" ht="12.75">
      <c r="A152" s="170"/>
      <c r="B152" s="170"/>
      <c r="C152" s="127"/>
      <c r="D152" s="119"/>
      <c r="E152" s="119"/>
      <c r="F152" s="127"/>
      <c r="G152" s="119"/>
      <c r="H152" s="128"/>
      <c r="I152" s="170"/>
    </row>
    <row r="153" spans="1:9" ht="12.75">
      <c r="A153" s="170"/>
      <c r="B153" s="170"/>
      <c r="C153" s="127"/>
      <c r="D153" s="119"/>
      <c r="E153" s="119"/>
      <c r="F153" s="127"/>
      <c r="G153" s="119"/>
      <c r="H153" s="128"/>
      <c r="I153" s="170"/>
    </row>
    <row r="154" spans="1:9" ht="12.75">
      <c r="A154" s="170"/>
      <c r="B154" s="170"/>
      <c r="C154" s="127"/>
      <c r="D154" s="119"/>
      <c r="E154" s="119"/>
      <c r="F154" s="127"/>
      <c r="G154" s="119"/>
      <c r="H154" s="128"/>
      <c r="I154" s="170"/>
    </row>
    <row r="155" spans="1:9" ht="12.75">
      <c r="A155" s="170"/>
      <c r="B155" s="170"/>
      <c r="C155" s="127"/>
      <c r="D155" s="119"/>
      <c r="E155" s="119"/>
      <c r="F155" s="127"/>
      <c r="G155" s="119"/>
      <c r="H155" s="128"/>
      <c r="I155" s="170"/>
    </row>
    <row r="156" spans="1:9" ht="12.75">
      <c r="A156" s="170"/>
      <c r="B156" s="170"/>
      <c r="C156" s="127"/>
      <c r="D156" s="119"/>
      <c r="E156" s="119"/>
      <c r="F156" s="127"/>
      <c r="G156" s="119"/>
      <c r="H156" s="128"/>
      <c r="I156" s="170"/>
    </row>
    <row r="157" spans="1:9" ht="12.75">
      <c r="A157" s="170"/>
      <c r="B157" s="170"/>
      <c r="C157" s="127"/>
      <c r="D157" s="119"/>
      <c r="E157" s="119"/>
      <c r="F157" s="127"/>
      <c r="G157" s="119"/>
      <c r="H157" s="128"/>
      <c r="I157" s="170"/>
    </row>
    <row r="158" spans="1:9" ht="12.75">
      <c r="A158" s="170"/>
      <c r="B158" s="170"/>
      <c r="C158" s="127"/>
      <c r="D158" s="119"/>
      <c r="E158" s="119"/>
      <c r="F158" s="127"/>
      <c r="G158" s="119"/>
      <c r="H158" s="128"/>
      <c r="I158" s="170"/>
    </row>
    <row r="159" spans="1:9" ht="12.75">
      <c r="A159" s="170"/>
      <c r="B159" s="170"/>
      <c r="C159" s="127"/>
      <c r="D159" s="119"/>
      <c r="E159" s="119"/>
      <c r="F159" s="127"/>
      <c r="G159" s="119"/>
      <c r="H159" s="128"/>
      <c r="I159" s="170"/>
    </row>
    <row r="160" spans="1:9" ht="12.75">
      <c r="A160" s="170"/>
      <c r="B160" s="170"/>
      <c r="C160" s="127"/>
      <c r="D160" s="119"/>
      <c r="E160" s="119"/>
      <c r="F160" s="127"/>
      <c r="G160" s="119"/>
      <c r="H160" s="128"/>
      <c r="I160" s="170"/>
    </row>
    <row r="161" spans="1:9" ht="12.75">
      <c r="A161" s="170"/>
      <c r="B161" s="170"/>
      <c r="C161" s="127"/>
      <c r="D161" s="119"/>
      <c r="E161" s="119"/>
      <c r="F161" s="127"/>
      <c r="G161" s="119"/>
      <c r="H161" s="128"/>
      <c r="I161" s="170"/>
    </row>
    <row r="162" spans="1:9" ht="12.75">
      <c r="A162" s="170"/>
      <c r="B162" s="170"/>
      <c r="C162" s="127"/>
      <c r="D162" s="119"/>
      <c r="E162" s="119"/>
      <c r="F162" s="127"/>
      <c r="G162" s="119"/>
      <c r="H162" s="128"/>
      <c r="I162" s="170"/>
    </row>
    <row r="163" spans="1:9" ht="12.75">
      <c r="A163" s="170"/>
      <c r="B163" s="170"/>
      <c r="C163" s="127"/>
      <c r="D163" s="119"/>
      <c r="E163" s="119"/>
      <c r="F163" s="127"/>
      <c r="G163" s="119"/>
      <c r="H163" s="128"/>
      <c r="I163" s="170"/>
    </row>
    <row r="164" spans="1:9" ht="12.75">
      <c r="A164" s="170"/>
      <c r="B164" s="170"/>
      <c r="C164" s="127"/>
      <c r="D164" s="119"/>
      <c r="E164" s="119"/>
      <c r="F164" s="127"/>
      <c r="G164" s="119"/>
      <c r="H164" s="128"/>
      <c r="I164" s="170"/>
    </row>
    <row r="165" spans="1:9" ht="12.75">
      <c r="A165" s="170"/>
      <c r="B165" s="170"/>
      <c r="C165" s="127"/>
      <c r="D165" s="119"/>
      <c r="E165" s="119"/>
      <c r="F165" s="127"/>
      <c r="G165" s="119"/>
      <c r="H165" s="128"/>
      <c r="I165" s="170"/>
    </row>
    <row r="166" spans="1:9" ht="12.75">
      <c r="A166" s="170"/>
      <c r="B166" s="170"/>
      <c r="C166" s="127"/>
      <c r="D166" s="119"/>
      <c r="E166" s="119"/>
      <c r="F166" s="127"/>
      <c r="G166" s="119"/>
      <c r="H166" s="128"/>
      <c r="I166" s="170"/>
    </row>
    <row r="167" spans="1:9" ht="12.75">
      <c r="A167" s="170"/>
      <c r="B167" s="170"/>
      <c r="C167" s="127"/>
      <c r="D167" s="119"/>
      <c r="E167" s="119"/>
      <c r="F167" s="127"/>
      <c r="G167" s="119"/>
      <c r="H167" s="128"/>
      <c r="I167" s="170"/>
    </row>
    <row r="168" spans="1:9" ht="12.75">
      <c r="A168" s="170"/>
      <c r="B168" s="170"/>
      <c r="C168" s="127"/>
      <c r="D168" s="119"/>
      <c r="E168" s="119"/>
      <c r="F168" s="127"/>
      <c r="G168" s="119"/>
      <c r="H168" s="128"/>
      <c r="I168" s="170"/>
    </row>
    <row r="169" spans="1:9" ht="12.75">
      <c r="A169" s="170"/>
      <c r="B169" s="170"/>
      <c r="C169" s="127"/>
      <c r="D169" s="119"/>
      <c r="E169" s="119"/>
      <c r="F169" s="127"/>
      <c r="G169" s="119"/>
      <c r="H169" s="128"/>
      <c r="I169" s="170"/>
    </row>
    <row r="170" spans="1:9" ht="12.75">
      <c r="A170" s="170"/>
      <c r="B170" s="170"/>
      <c r="C170" s="127"/>
      <c r="D170" s="119"/>
      <c r="E170" s="119"/>
      <c r="F170" s="127"/>
      <c r="G170" s="119"/>
      <c r="H170" s="128"/>
      <c r="I170" s="170"/>
    </row>
    <row r="171" spans="1:9" ht="12.75">
      <c r="A171" s="170"/>
      <c r="B171" s="170"/>
      <c r="C171" s="127"/>
      <c r="D171" s="119"/>
      <c r="E171" s="119"/>
      <c r="F171" s="127"/>
      <c r="G171" s="119"/>
      <c r="H171" s="128"/>
      <c r="I171" s="170"/>
    </row>
    <row r="172" spans="1:9" ht="12.75">
      <c r="A172" s="170"/>
      <c r="B172" s="170"/>
      <c r="C172" s="127"/>
      <c r="D172" s="119"/>
      <c r="E172" s="119"/>
      <c r="F172" s="127"/>
      <c r="G172" s="119"/>
      <c r="H172" s="128"/>
      <c r="I172" s="170"/>
    </row>
    <row r="173" spans="1:9" ht="12.75">
      <c r="A173" s="170"/>
      <c r="B173" s="170"/>
      <c r="C173" s="127"/>
      <c r="D173" s="119"/>
      <c r="E173" s="119"/>
      <c r="F173" s="127"/>
      <c r="G173" s="119"/>
      <c r="H173" s="128"/>
      <c r="I173" s="170"/>
    </row>
    <row r="174" spans="1:9" ht="12.75">
      <c r="A174" s="170"/>
      <c r="B174" s="170"/>
      <c r="C174" s="127"/>
      <c r="D174" s="119"/>
      <c r="E174" s="119"/>
      <c r="F174" s="127"/>
      <c r="G174" s="119"/>
      <c r="H174" s="128"/>
      <c r="I174" s="170"/>
    </row>
    <row r="175" spans="1:9" ht="12.75">
      <c r="A175" s="170"/>
      <c r="B175" s="170"/>
      <c r="C175" s="127"/>
      <c r="D175" s="119"/>
      <c r="E175" s="119"/>
      <c r="F175" s="127"/>
      <c r="G175" s="119"/>
      <c r="H175" s="128"/>
      <c r="I175" s="170"/>
    </row>
    <row r="176" spans="1:9" ht="12.75">
      <c r="A176" s="170"/>
      <c r="B176" s="170"/>
      <c r="C176" s="127"/>
      <c r="D176" s="119"/>
      <c r="E176" s="119"/>
      <c r="F176" s="127"/>
      <c r="G176" s="119"/>
      <c r="H176" s="128"/>
      <c r="I176" s="170"/>
    </row>
    <row r="177" spans="1:9" ht="12.75">
      <c r="A177" s="170"/>
      <c r="B177" s="170"/>
      <c r="C177" s="127"/>
      <c r="D177" s="119"/>
      <c r="E177" s="119"/>
      <c r="F177" s="127"/>
      <c r="G177" s="119"/>
      <c r="H177" s="128"/>
      <c r="I177" s="170"/>
    </row>
    <row r="178" spans="1:9" ht="12.75">
      <c r="A178" s="170"/>
      <c r="B178" s="170"/>
      <c r="C178" s="127"/>
      <c r="D178" s="119"/>
      <c r="E178" s="119"/>
      <c r="F178" s="127"/>
      <c r="G178" s="119"/>
      <c r="H178" s="128"/>
      <c r="I178" s="170"/>
    </row>
    <row r="179" spans="1:9" ht="12.75">
      <c r="A179" s="170"/>
      <c r="B179" s="170"/>
      <c r="C179" s="127"/>
      <c r="D179" s="119"/>
      <c r="E179" s="119"/>
      <c r="F179" s="127"/>
      <c r="G179" s="119"/>
      <c r="H179" s="128"/>
      <c r="I179" s="170"/>
    </row>
    <row r="180" spans="1:9" ht="12.75">
      <c r="A180" s="170"/>
      <c r="B180" s="170"/>
      <c r="C180" s="127"/>
      <c r="D180" s="119"/>
      <c r="E180" s="119"/>
      <c r="F180" s="127"/>
      <c r="G180" s="119"/>
      <c r="H180" s="128"/>
      <c r="I180" s="170"/>
    </row>
    <row r="181" spans="1:9" ht="12.75">
      <c r="A181" s="170"/>
      <c r="B181" s="170"/>
      <c r="C181" s="127"/>
      <c r="D181" s="119"/>
      <c r="E181" s="119"/>
      <c r="F181" s="127"/>
      <c r="G181" s="119"/>
      <c r="H181" s="128"/>
      <c r="I181" s="170"/>
    </row>
    <row r="182" spans="1:9" ht="12.75">
      <c r="A182" s="170"/>
      <c r="B182" s="170"/>
      <c r="C182" s="127"/>
      <c r="D182" s="119"/>
      <c r="E182" s="119"/>
      <c r="F182" s="127"/>
      <c r="G182" s="119"/>
      <c r="H182" s="128"/>
      <c r="I182" s="170"/>
    </row>
    <row r="183" spans="1:9" ht="12.75">
      <c r="A183" s="170"/>
      <c r="B183" s="170"/>
      <c r="C183" s="127"/>
      <c r="D183" s="119"/>
      <c r="E183" s="119"/>
      <c r="F183" s="127"/>
      <c r="G183" s="119"/>
      <c r="H183" s="128"/>
      <c r="I183" s="170"/>
    </row>
    <row r="184" spans="1:9" ht="12.75">
      <c r="A184" s="170"/>
      <c r="B184" s="170"/>
      <c r="C184" s="127"/>
      <c r="D184" s="119"/>
      <c r="E184" s="119"/>
      <c r="F184" s="127"/>
      <c r="G184" s="119"/>
      <c r="H184" s="128"/>
      <c r="I184" s="170"/>
    </row>
    <row r="185" spans="1:9" ht="12.75">
      <c r="A185" s="170"/>
      <c r="B185" s="170"/>
      <c r="C185" s="127"/>
      <c r="D185" s="119"/>
      <c r="E185" s="119"/>
      <c r="F185" s="127"/>
      <c r="G185" s="119"/>
      <c r="H185" s="128"/>
      <c r="I185" s="170"/>
    </row>
    <row r="186" spans="1:9" ht="12.75">
      <c r="A186" s="170"/>
      <c r="B186" s="170"/>
      <c r="C186" s="127"/>
      <c r="D186" s="119"/>
      <c r="E186" s="119"/>
      <c r="F186" s="127"/>
      <c r="G186" s="119"/>
      <c r="H186" s="128"/>
      <c r="I186" s="170"/>
    </row>
    <row r="187" spans="1:9" ht="12.75">
      <c r="A187" s="170"/>
      <c r="B187" s="170"/>
      <c r="C187" s="127"/>
      <c r="D187" s="119"/>
      <c r="E187" s="119"/>
      <c r="F187" s="127"/>
      <c r="G187" s="119"/>
      <c r="H187" s="128"/>
      <c r="I187" s="170"/>
    </row>
    <row r="188" spans="1:9" ht="12.75">
      <c r="A188" s="170"/>
      <c r="B188" s="170"/>
      <c r="C188" s="127"/>
      <c r="D188" s="119"/>
      <c r="E188" s="119"/>
      <c r="F188" s="127"/>
      <c r="G188" s="119"/>
      <c r="H188" s="128"/>
      <c r="I188" s="170"/>
    </row>
    <row r="189" spans="1:9" ht="12.75">
      <c r="A189" s="170"/>
      <c r="B189" s="170"/>
      <c r="C189" s="127"/>
      <c r="D189" s="119"/>
      <c r="E189" s="119"/>
      <c r="F189" s="127"/>
      <c r="G189" s="119"/>
      <c r="H189" s="128"/>
      <c r="I189" s="170"/>
    </row>
    <row r="190" spans="1:9" ht="12.75">
      <c r="A190" s="170"/>
      <c r="B190" s="170"/>
      <c r="C190" s="127"/>
      <c r="D190" s="119"/>
      <c r="E190" s="119"/>
      <c r="F190" s="127"/>
      <c r="G190" s="119"/>
      <c r="H190" s="128"/>
      <c r="I190" s="170"/>
    </row>
    <row r="191" spans="1:9" ht="12.75">
      <c r="A191" s="170"/>
      <c r="B191" s="170"/>
      <c r="C191" s="127"/>
      <c r="D191" s="119"/>
      <c r="E191" s="119"/>
      <c r="F191" s="127"/>
      <c r="G191" s="119"/>
      <c r="H191" s="128"/>
      <c r="I191" s="170"/>
    </row>
    <row r="192" spans="1:9" ht="12.75">
      <c r="A192" s="170"/>
      <c r="B192" s="170"/>
      <c r="C192" s="127"/>
      <c r="D192" s="119"/>
      <c r="E192" s="119"/>
      <c r="F192" s="127"/>
      <c r="G192" s="119"/>
      <c r="H192" s="128"/>
      <c r="I192" s="170"/>
    </row>
    <row r="193" spans="1:9" ht="12.75">
      <c r="A193" s="170"/>
      <c r="B193" s="170"/>
      <c r="C193" s="127"/>
      <c r="D193" s="119"/>
      <c r="E193" s="119"/>
      <c r="F193" s="127"/>
      <c r="G193" s="119"/>
      <c r="H193" s="128"/>
      <c r="I193" s="170"/>
    </row>
    <row r="194" spans="1:9" ht="12.75">
      <c r="A194" s="170"/>
      <c r="B194" s="170"/>
      <c r="C194" s="127"/>
      <c r="D194" s="119"/>
      <c r="E194" s="119"/>
      <c r="F194" s="127"/>
      <c r="G194" s="119"/>
      <c r="H194" s="128"/>
      <c r="I194" s="170"/>
    </row>
    <row r="195" spans="1:9" ht="12.75">
      <c r="A195" s="170"/>
      <c r="B195" s="170"/>
      <c r="C195" s="127"/>
      <c r="D195" s="119"/>
      <c r="E195" s="119"/>
      <c r="F195" s="127"/>
      <c r="G195" s="119"/>
      <c r="H195" s="128"/>
      <c r="I195" s="170"/>
    </row>
    <row r="196" spans="1:9" ht="12.75">
      <c r="A196" s="170"/>
      <c r="B196" s="170"/>
      <c r="C196" s="127"/>
      <c r="D196" s="119"/>
      <c r="E196" s="119"/>
      <c r="F196" s="127"/>
      <c r="G196" s="119"/>
      <c r="H196" s="128"/>
      <c r="I196" s="170"/>
    </row>
    <row r="197" spans="1:9" ht="12.75">
      <c r="A197" s="170"/>
      <c r="B197" s="170"/>
      <c r="C197" s="127"/>
      <c r="D197" s="119"/>
      <c r="E197" s="119"/>
      <c r="F197" s="127"/>
      <c r="G197" s="119"/>
      <c r="H197" s="128"/>
      <c r="I197" s="170"/>
    </row>
    <row r="198" spans="1:9" ht="12.75">
      <c r="A198" s="170"/>
      <c r="B198" s="170"/>
      <c r="C198" s="127"/>
      <c r="D198" s="119"/>
      <c r="E198" s="119"/>
      <c r="F198" s="127"/>
      <c r="G198" s="119"/>
      <c r="H198" s="128"/>
      <c r="I198" s="170"/>
    </row>
    <row r="199" spans="1:9" ht="12.75">
      <c r="A199" s="170"/>
      <c r="B199" s="170"/>
      <c r="C199" s="127"/>
      <c r="D199" s="119"/>
      <c r="E199" s="119"/>
      <c r="F199" s="127"/>
      <c r="G199" s="119"/>
      <c r="H199" s="128"/>
      <c r="I199" s="170"/>
    </row>
    <row r="200" ht="12.75">
      <c r="F200" s="3"/>
    </row>
    <row r="201" ht="12.75">
      <c r="F201" s="3"/>
    </row>
    <row r="202" ht="12.75">
      <c r="F202" s="3"/>
    </row>
    <row r="203" ht="12.75">
      <c r="F203" s="3"/>
    </row>
    <row r="204" ht="12.75">
      <c r="F204" s="3"/>
    </row>
    <row r="205" ht="12.75">
      <c r="F205" s="3"/>
    </row>
    <row r="206" ht="12.75">
      <c r="F206" s="3"/>
    </row>
    <row r="207" ht="12.75">
      <c r="F207" s="3"/>
    </row>
    <row r="208" ht="12.75">
      <c r="F208" s="3"/>
    </row>
    <row r="209" ht="12.75">
      <c r="F209" s="3"/>
    </row>
    <row r="210" ht="12.75">
      <c r="F210" s="3"/>
    </row>
    <row r="211" ht="12.75">
      <c r="F211" s="3"/>
    </row>
    <row r="212" ht="12.75">
      <c r="F212" s="3"/>
    </row>
    <row r="213" ht="12.75">
      <c r="F213" s="3"/>
    </row>
    <row r="214" ht="12.75">
      <c r="F214" s="3"/>
    </row>
    <row r="215" ht="12.75">
      <c r="F215" s="3"/>
    </row>
    <row r="216" ht="12.75">
      <c r="F216" s="3"/>
    </row>
    <row r="217" ht="12.75">
      <c r="F217" s="3"/>
    </row>
    <row r="218" ht="12.75">
      <c r="F218" s="3"/>
    </row>
    <row r="219" ht="12.75">
      <c r="F219" s="3"/>
    </row>
    <row r="220" ht="12.75">
      <c r="F220" s="3"/>
    </row>
    <row r="221" ht="12.75">
      <c r="F221" s="3"/>
    </row>
    <row r="222" ht="12.75">
      <c r="F222" s="3"/>
    </row>
    <row r="223" ht="12.75">
      <c r="F223" s="3"/>
    </row>
    <row r="224" ht="12.75">
      <c r="F224" s="3"/>
    </row>
    <row r="225" ht="12.75">
      <c r="F225" s="3"/>
    </row>
    <row r="226" ht="12.75">
      <c r="F226" s="3"/>
    </row>
    <row r="227" ht="12.75">
      <c r="F227" s="3"/>
    </row>
    <row r="228" ht="12.75">
      <c r="F228" s="3"/>
    </row>
    <row r="229" ht="12.75">
      <c r="F229" s="3"/>
    </row>
    <row r="230" ht="12.75">
      <c r="F230" s="3"/>
    </row>
    <row r="231" ht="12.75">
      <c r="F231" s="3"/>
    </row>
    <row r="232" ht="12.75">
      <c r="F232" s="3"/>
    </row>
    <row r="233" ht="12.75">
      <c r="F233" s="3"/>
    </row>
    <row r="234" ht="12.75">
      <c r="F234" s="3"/>
    </row>
    <row r="235" ht="12.75">
      <c r="F235" s="3"/>
    </row>
    <row r="236" ht="12.75">
      <c r="F236" s="3"/>
    </row>
    <row r="237" ht="12.75">
      <c r="F237" s="3"/>
    </row>
    <row r="238" ht="12.75">
      <c r="F238" s="3"/>
    </row>
    <row r="239" ht="12.75">
      <c r="F239" s="3"/>
    </row>
    <row r="240" ht="12.75">
      <c r="F240" s="3"/>
    </row>
    <row r="241" ht="12.75">
      <c r="F241" s="3"/>
    </row>
    <row r="242" ht="12.75">
      <c r="F242" s="3"/>
    </row>
    <row r="243" ht="12.75">
      <c r="F243" s="3"/>
    </row>
    <row r="244" ht="12.75">
      <c r="F244" s="3"/>
    </row>
    <row r="245" ht="12.75">
      <c r="F245" s="3"/>
    </row>
    <row r="246" ht="12.75">
      <c r="F246" s="3"/>
    </row>
    <row r="247" ht="12.75">
      <c r="F247" s="3"/>
    </row>
    <row r="248" ht="12.75">
      <c r="F248" s="3"/>
    </row>
    <row r="249" ht="12.75">
      <c r="F249" s="3"/>
    </row>
    <row r="250" ht="12.75">
      <c r="F250" s="3"/>
    </row>
    <row r="251" ht="12.75">
      <c r="F251" s="3"/>
    </row>
    <row r="252" ht="12.75">
      <c r="F252" s="3"/>
    </row>
    <row r="253" ht="12.75">
      <c r="F253" s="3"/>
    </row>
    <row r="254" ht="12.75">
      <c r="F254" s="3"/>
    </row>
    <row r="255" ht="12.75">
      <c r="F255" s="3"/>
    </row>
    <row r="256" ht="12.75">
      <c r="F256" s="3"/>
    </row>
    <row r="257" ht="12.75">
      <c r="F257" s="3"/>
    </row>
    <row r="258" ht="12.75">
      <c r="F258" s="3"/>
    </row>
    <row r="259" ht="12.75">
      <c r="F259" s="3"/>
    </row>
    <row r="260" ht="12.75">
      <c r="F260" s="3"/>
    </row>
    <row r="261" ht="12.75">
      <c r="F261" s="3"/>
    </row>
    <row r="262" ht="12.75">
      <c r="F262" s="3"/>
    </row>
    <row r="263" ht="12.75">
      <c r="F263" s="3"/>
    </row>
    <row r="264" ht="12.75">
      <c r="F264" s="3"/>
    </row>
    <row r="265" ht="12.75">
      <c r="F265" s="3"/>
    </row>
    <row r="266" ht="12.75">
      <c r="F266" s="3"/>
    </row>
    <row r="267" ht="12.75">
      <c r="F267" s="3"/>
    </row>
    <row r="268" ht="12.75">
      <c r="F268" s="3"/>
    </row>
    <row r="269" ht="12.75">
      <c r="F269" s="3"/>
    </row>
    <row r="270" ht="12.75">
      <c r="F270" s="3"/>
    </row>
    <row r="271" ht="12.75">
      <c r="F271" s="3"/>
    </row>
    <row r="272" ht="12.75">
      <c r="F272" s="3"/>
    </row>
    <row r="273" ht="12.75">
      <c r="F273" s="3"/>
    </row>
    <row r="274" ht="12.75">
      <c r="F274" s="3"/>
    </row>
    <row r="275" ht="12.75">
      <c r="F275" s="3"/>
    </row>
    <row r="276" ht="12.75">
      <c r="F276" s="3"/>
    </row>
    <row r="277" ht="12.75">
      <c r="F277" s="3"/>
    </row>
    <row r="278" ht="12.75">
      <c r="F278" s="3"/>
    </row>
    <row r="279" ht="12.75">
      <c r="F279" s="3"/>
    </row>
    <row r="280" ht="12.75">
      <c r="F280" s="3"/>
    </row>
    <row r="281" ht="12.75">
      <c r="F281" s="3"/>
    </row>
    <row r="282" ht="12.75">
      <c r="F282" s="3"/>
    </row>
    <row r="283" ht="12.75">
      <c r="F283" s="3"/>
    </row>
    <row r="284" ht="12.75">
      <c r="F284" s="3"/>
    </row>
    <row r="285" ht="12.75">
      <c r="F285" s="3"/>
    </row>
    <row r="286" ht="12.75">
      <c r="F286" s="3"/>
    </row>
    <row r="287" ht="12.75">
      <c r="F287" s="3"/>
    </row>
    <row r="288" ht="12.75">
      <c r="F288" s="3"/>
    </row>
    <row r="289" ht="12.75">
      <c r="F289" s="3"/>
    </row>
    <row r="290" ht="12.75">
      <c r="F290" s="3"/>
    </row>
    <row r="291" ht="12.75">
      <c r="F291" s="3"/>
    </row>
    <row r="292" ht="12.75">
      <c r="F292" s="3"/>
    </row>
    <row r="293" ht="12.75">
      <c r="F293" s="3"/>
    </row>
    <row r="294" ht="12.75">
      <c r="F294" s="3"/>
    </row>
    <row r="295" ht="12.75">
      <c r="F295" s="3"/>
    </row>
    <row r="296" ht="12.75">
      <c r="F296" s="3"/>
    </row>
    <row r="297" ht="12.75">
      <c r="F297" s="3"/>
    </row>
    <row r="298" ht="12.75">
      <c r="F298" s="3"/>
    </row>
    <row r="299" ht="12.75">
      <c r="F299" s="3"/>
    </row>
    <row r="300" ht="12.75">
      <c r="F300" s="3"/>
    </row>
    <row r="301" ht="12.75">
      <c r="F301" s="3"/>
    </row>
    <row r="302" ht="12.75">
      <c r="F302" s="3"/>
    </row>
    <row r="303" ht="12.75">
      <c r="F303" s="3"/>
    </row>
    <row r="304" ht="12.75">
      <c r="F304" s="3"/>
    </row>
    <row r="305" ht="12.75">
      <c r="F305" s="3"/>
    </row>
    <row r="306" ht="12.75">
      <c r="F306" s="3"/>
    </row>
    <row r="307" ht="12.75">
      <c r="F307" s="3"/>
    </row>
    <row r="308" ht="12.75">
      <c r="F308" s="3"/>
    </row>
    <row r="309" ht="12.75">
      <c r="F309" s="3"/>
    </row>
    <row r="310" ht="12.75">
      <c r="F310" s="3"/>
    </row>
    <row r="311" ht="12.75">
      <c r="F311" s="3"/>
    </row>
    <row r="312" ht="12.75">
      <c r="F312" s="3"/>
    </row>
    <row r="313" ht="12.75">
      <c r="F313" s="3"/>
    </row>
    <row r="314" ht="12.75">
      <c r="F314" s="3"/>
    </row>
    <row r="315" ht="12.75">
      <c r="F315" s="3"/>
    </row>
    <row r="316" ht="12.75">
      <c r="F316" s="3"/>
    </row>
    <row r="317" ht="12.75">
      <c r="F317" s="3"/>
    </row>
    <row r="318" ht="12.75">
      <c r="F318" s="3"/>
    </row>
    <row r="319" ht="12.75">
      <c r="F319" s="3"/>
    </row>
    <row r="320" ht="12.75">
      <c r="F320" s="3"/>
    </row>
    <row r="321" ht="12.75">
      <c r="F321" s="3"/>
    </row>
    <row r="322" ht="12.75">
      <c r="F322" s="3"/>
    </row>
    <row r="323" ht="12.75">
      <c r="F323" s="3"/>
    </row>
    <row r="324" ht="12.75">
      <c r="F324" s="3"/>
    </row>
    <row r="325" ht="12.75">
      <c r="F325" s="3"/>
    </row>
    <row r="326" ht="12.75">
      <c r="F326" s="3"/>
    </row>
    <row r="327" ht="12.75">
      <c r="F327" s="3"/>
    </row>
    <row r="328" ht="12.75">
      <c r="F328" s="3"/>
    </row>
    <row r="329" ht="12.75">
      <c r="F329" s="3"/>
    </row>
    <row r="330" ht="12.75">
      <c r="F330" s="3"/>
    </row>
    <row r="331" ht="12.75">
      <c r="F331" s="3"/>
    </row>
    <row r="332" ht="12.75">
      <c r="F332" s="3"/>
    </row>
    <row r="333" ht="12.75">
      <c r="F333" s="3"/>
    </row>
    <row r="334" ht="12.75">
      <c r="F334" s="3"/>
    </row>
    <row r="335" ht="12.75">
      <c r="F335" s="3"/>
    </row>
    <row r="336" ht="12.75">
      <c r="F336" s="3"/>
    </row>
    <row r="337" ht="12.75">
      <c r="F337" s="3"/>
    </row>
    <row r="338" ht="12.75">
      <c r="F338" s="3"/>
    </row>
    <row r="339" ht="12.75">
      <c r="F339" s="3"/>
    </row>
    <row r="340" ht="12.75">
      <c r="F340" s="3"/>
    </row>
    <row r="341" ht="12.75">
      <c r="F341" s="3"/>
    </row>
    <row r="342" ht="12.75">
      <c r="F342" s="3"/>
    </row>
    <row r="343" ht="12.75">
      <c r="F343" s="3"/>
    </row>
    <row r="344" ht="12.75">
      <c r="F344" s="3"/>
    </row>
    <row r="345" ht="12.75">
      <c r="F345" s="3"/>
    </row>
    <row r="346" ht="12.75">
      <c r="F346" s="3"/>
    </row>
    <row r="347" ht="12.75">
      <c r="F347" s="3"/>
    </row>
    <row r="348" ht="12.75">
      <c r="F348" s="3"/>
    </row>
    <row r="349" ht="12.75">
      <c r="F349" s="3"/>
    </row>
    <row r="350" ht="12.75">
      <c r="F350" s="3"/>
    </row>
    <row r="351" ht="12.75">
      <c r="F351" s="3"/>
    </row>
    <row r="352" ht="12.75">
      <c r="F352" s="3"/>
    </row>
    <row r="353" ht="12.75">
      <c r="F353" s="3"/>
    </row>
    <row r="354" ht="12.75">
      <c r="F354" s="3"/>
    </row>
    <row r="355" ht="12.75">
      <c r="F355" s="3"/>
    </row>
    <row r="356" ht="12.75">
      <c r="F356" s="3"/>
    </row>
    <row r="357" ht="12.75">
      <c r="F357" s="3"/>
    </row>
    <row r="358" ht="12.75">
      <c r="F358" s="3"/>
    </row>
    <row r="359" ht="12.75">
      <c r="F359" s="3"/>
    </row>
    <row r="360" ht="12.75">
      <c r="F360" s="3"/>
    </row>
    <row r="361" ht="12.75">
      <c r="F361" s="3"/>
    </row>
    <row r="362" ht="12.75">
      <c r="F362" s="3"/>
    </row>
    <row r="363" ht="12.75">
      <c r="F363" s="3"/>
    </row>
    <row r="364" ht="12.75">
      <c r="F364" s="3"/>
    </row>
    <row r="365" ht="12.75">
      <c r="F365" s="3"/>
    </row>
    <row r="366" ht="12.75">
      <c r="F366" s="3"/>
    </row>
    <row r="367" ht="12.75">
      <c r="F367" s="3"/>
    </row>
    <row r="368" ht="12.75">
      <c r="F368" s="3"/>
    </row>
    <row r="369" ht="12.75">
      <c r="F369" s="3"/>
    </row>
    <row r="370" ht="12.75">
      <c r="F370" s="3"/>
    </row>
    <row r="371" ht="12.75">
      <c r="F371" s="3"/>
    </row>
    <row r="372" ht="12.75">
      <c r="F372" s="3"/>
    </row>
    <row r="373" ht="12.75">
      <c r="F373" s="3"/>
    </row>
    <row r="374" ht="12.75">
      <c r="F374" s="3"/>
    </row>
    <row r="375" ht="12.75">
      <c r="F375" s="3"/>
    </row>
    <row r="376" ht="12.75">
      <c r="F376" s="3"/>
    </row>
    <row r="377" ht="12.75">
      <c r="F377" s="3"/>
    </row>
    <row r="378" ht="12.75">
      <c r="F378" s="3"/>
    </row>
    <row r="379" ht="12.75">
      <c r="F379" s="3"/>
    </row>
    <row r="380" ht="12.75">
      <c r="F380" s="3"/>
    </row>
    <row r="381" ht="12.75">
      <c r="F381" s="3"/>
    </row>
    <row r="382" ht="12.75">
      <c r="F382" s="3"/>
    </row>
    <row r="383" ht="12.75">
      <c r="F383" s="3"/>
    </row>
    <row r="384" ht="12.75">
      <c r="F384" s="3"/>
    </row>
    <row r="385" ht="12.75">
      <c r="F385" s="3"/>
    </row>
    <row r="386" ht="12.75">
      <c r="F386" s="3"/>
    </row>
    <row r="387" ht="12.75">
      <c r="F387" s="3"/>
    </row>
    <row r="388" ht="12.75">
      <c r="F388" s="3"/>
    </row>
    <row r="389" ht="12.75">
      <c r="F389" s="3"/>
    </row>
    <row r="390" ht="12.75">
      <c r="F390" s="3"/>
    </row>
    <row r="391" ht="12.75">
      <c r="F391" s="3"/>
    </row>
    <row r="392" ht="12.75">
      <c r="F392" s="3"/>
    </row>
    <row r="393" ht="12.75">
      <c r="F393" s="3"/>
    </row>
    <row r="394" ht="12.75">
      <c r="F394" s="3"/>
    </row>
    <row r="395" ht="12.75">
      <c r="F395" s="3"/>
    </row>
    <row r="396" ht="12.75">
      <c r="F396" s="3"/>
    </row>
    <row r="397" ht="12.75">
      <c r="F397" s="3"/>
    </row>
    <row r="398" ht="12.75">
      <c r="F398" s="3"/>
    </row>
    <row r="399" ht="12.75">
      <c r="F399" s="3"/>
    </row>
    <row r="400" ht="12.75">
      <c r="F400" s="3"/>
    </row>
    <row r="401" ht="12.75">
      <c r="F401" s="3"/>
    </row>
    <row r="402" ht="12.75">
      <c r="F402" s="3"/>
    </row>
    <row r="403" ht="12.75">
      <c r="F403" s="3"/>
    </row>
    <row r="404" ht="12.75">
      <c r="F404" s="3"/>
    </row>
    <row r="405" ht="12.75">
      <c r="F405" s="3"/>
    </row>
    <row r="406" ht="12.75">
      <c r="F406" s="3"/>
    </row>
    <row r="407" ht="12.75">
      <c r="F407" s="3"/>
    </row>
    <row r="408" ht="12.75">
      <c r="F408" s="3"/>
    </row>
    <row r="409" ht="12.75">
      <c r="F409" s="3"/>
    </row>
    <row r="410" ht="12.75">
      <c r="F410" s="3"/>
    </row>
    <row r="411" ht="12.75">
      <c r="F411" s="3"/>
    </row>
    <row r="412" ht="12.75">
      <c r="F412" s="3"/>
    </row>
    <row r="413" ht="12.75">
      <c r="F413" s="3"/>
    </row>
    <row r="414" ht="12.75">
      <c r="F414" s="3"/>
    </row>
    <row r="415" ht="12.75">
      <c r="F415" s="3"/>
    </row>
    <row r="416" ht="12.75">
      <c r="F416" s="3"/>
    </row>
    <row r="417" ht="12.75">
      <c r="F417" s="3"/>
    </row>
    <row r="418" ht="12.75">
      <c r="F418" s="3"/>
    </row>
    <row r="419" ht="12.75">
      <c r="F419" s="3"/>
    </row>
    <row r="420" ht="12.75">
      <c r="F420" s="3"/>
    </row>
    <row r="421" ht="12.75">
      <c r="F421" s="3"/>
    </row>
    <row r="422" ht="12.75">
      <c r="F422" s="3"/>
    </row>
    <row r="423" ht="12.75">
      <c r="F423" s="3"/>
    </row>
    <row r="424" ht="12.75">
      <c r="F424" s="3"/>
    </row>
    <row r="425" ht="12.75">
      <c r="F425" s="3"/>
    </row>
    <row r="426" ht="12.75">
      <c r="F426" s="3"/>
    </row>
    <row r="427" ht="12.75">
      <c r="F427" s="3"/>
    </row>
    <row r="428" ht="12.75">
      <c r="F428" s="3"/>
    </row>
    <row r="429" ht="12.75">
      <c r="F429" s="3"/>
    </row>
    <row r="430" ht="12.75">
      <c r="F430" s="3"/>
    </row>
    <row r="431" ht="12.75">
      <c r="F431" s="3"/>
    </row>
    <row r="432" ht="12.75">
      <c r="F432" s="3"/>
    </row>
    <row r="433" ht="12.75">
      <c r="F433" s="3"/>
    </row>
    <row r="434" ht="12.75">
      <c r="F434" s="3"/>
    </row>
    <row r="435" ht="12.75">
      <c r="F435" s="3"/>
    </row>
    <row r="436" ht="12.75">
      <c r="F436" s="3"/>
    </row>
    <row r="437" ht="12.75">
      <c r="F437" s="3"/>
    </row>
    <row r="438" ht="12.75">
      <c r="F438" s="3"/>
    </row>
    <row r="439" ht="12.75">
      <c r="F439" s="3"/>
    </row>
    <row r="440" ht="12.75">
      <c r="F440" s="3"/>
    </row>
    <row r="441" ht="12.75">
      <c r="F441" s="3"/>
    </row>
    <row r="442" ht="12.75">
      <c r="F442" s="3"/>
    </row>
    <row r="443" ht="12.75">
      <c r="F443" s="3"/>
    </row>
    <row r="444" ht="12.75">
      <c r="F444" s="3"/>
    </row>
    <row r="445" ht="12.75">
      <c r="F445" s="3"/>
    </row>
    <row r="446" ht="12.75">
      <c r="F446" s="3"/>
    </row>
    <row r="447" ht="12.75">
      <c r="F447" s="3"/>
    </row>
    <row r="448" ht="12.75">
      <c r="F448" s="3"/>
    </row>
    <row r="449" ht="12.75">
      <c r="F449" s="3"/>
    </row>
    <row r="450" ht="12.75">
      <c r="F450" s="3"/>
    </row>
    <row r="451" ht="12.75">
      <c r="F451" s="3"/>
    </row>
    <row r="452" ht="12.75">
      <c r="F452" s="3"/>
    </row>
    <row r="453" ht="12.75">
      <c r="F453" s="3"/>
    </row>
    <row r="454" ht="12.75">
      <c r="F454" s="3"/>
    </row>
    <row r="455" ht="12.75">
      <c r="F455" s="3"/>
    </row>
    <row r="456" ht="12.75">
      <c r="F456" s="3"/>
    </row>
    <row r="457" ht="12.75">
      <c r="F457" s="3"/>
    </row>
    <row r="458" ht="12.75">
      <c r="F458" s="3"/>
    </row>
    <row r="459" ht="12.75">
      <c r="F459" s="3"/>
    </row>
    <row r="460" ht="12.75">
      <c r="F460" s="3"/>
    </row>
    <row r="461" ht="12.75">
      <c r="F461" s="3"/>
    </row>
    <row r="462" ht="12.75">
      <c r="F462" s="3"/>
    </row>
    <row r="463" ht="12.75">
      <c r="F463" s="3"/>
    </row>
    <row r="464" ht="12.75">
      <c r="F464" s="3"/>
    </row>
    <row r="465" ht="12.75">
      <c r="F465" s="3"/>
    </row>
    <row r="466" ht="12.75">
      <c r="F466" s="3"/>
    </row>
    <row r="467" ht="12.75">
      <c r="F467" s="3"/>
    </row>
    <row r="468" ht="12.75">
      <c r="F468" s="3"/>
    </row>
    <row r="469" ht="12.75">
      <c r="F469" s="3"/>
    </row>
    <row r="470" ht="12.75">
      <c r="F470" s="3"/>
    </row>
    <row r="471" ht="12.75">
      <c r="F471" s="3"/>
    </row>
    <row r="472" ht="12.75">
      <c r="F472" s="3"/>
    </row>
    <row r="473" ht="12.75">
      <c r="F473" s="3"/>
    </row>
    <row r="474" ht="12.75">
      <c r="F474" s="3"/>
    </row>
    <row r="475" ht="12.75">
      <c r="F475" s="3"/>
    </row>
    <row r="476" ht="12.75">
      <c r="F476" s="3"/>
    </row>
    <row r="477" ht="12.75">
      <c r="F477" s="3"/>
    </row>
    <row r="478" ht="12.75">
      <c r="F478" s="3"/>
    </row>
    <row r="479" ht="12.75">
      <c r="F479" s="3"/>
    </row>
    <row r="480" ht="12.75">
      <c r="F480" s="3"/>
    </row>
    <row r="481" ht="12.75">
      <c r="F481" s="3"/>
    </row>
    <row r="482" ht="12.75">
      <c r="F482" s="3"/>
    </row>
    <row r="483" ht="12.75">
      <c r="F483" s="3"/>
    </row>
    <row r="484" ht="12.75">
      <c r="F484" s="3"/>
    </row>
    <row r="485" ht="12.75">
      <c r="F485" s="3"/>
    </row>
    <row r="486" ht="12.75">
      <c r="F486" s="3"/>
    </row>
    <row r="487" ht="12.75">
      <c r="F487" s="3"/>
    </row>
    <row r="488" ht="12.75">
      <c r="F488" s="3"/>
    </row>
    <row r="489" ht="12.75">
      <c r="F489" s="3"/>
    </row>
    <row r="490" ht="12.75">
      <c r="F490" s="3"/>
    </row>
    <row r="491" ht="12.75">
      <c r="F491" s="3"/>
    </row>
    <row r="492" ht="12.75">
      <c r="F492" s="3"/>
    </row>
    <row r="493" ht="12.75">
      <c r="F493" s="3"/>
    </row>
    <row r="494" ht="12.75">
      <c r="F494" s="3"/>
    </row>
    <row r="495" ht="12.75">
      <c r="F495" s="3"/>
    </row>
    <row r="496" ht="12.75">
      <c r="F496" s="3"/>
    </row>
    <row r="497" ht="12.75">
      <c r="F497" s="3"/>
    </row>
    <row r="498" ht="12.75">
      <c r="F498" s="3"/>
    </row>
    <row r="499" ht="12.75">
      <c r="F499" s="3"/>
    </row>
    <row r="500" ht="12.75">
      <c r="F500" s="3"/>
    </row>
    <row r="501" ht="12.75">
      <c r="F501" s="3"/>
    </row>
    <row r="502" ht="12.75">
      <c r="F502" s="3"/>
    </row>
    <row r="503" ht="12.75">
      <c r="F503" s="3"/>
    </row>
    <row r="504" ht="12.75">
      <c r="F504" s="3"/>
    </row>
    <row r="505" ht="12.75">
      <c r="F505" s="3"/>
    </row>
    <row r="506" ht="12.75">
      <c r="F506" s="3"/>
    </row>
    <row r="507" ht="12.75">
      <c r="F507" s="3"/>
    </row>
    <row r="508" ht="12.75">
      <c r="F508" s="3"/>
    </row>
    <row r="509" ht="12.75">
      <c r="F509" s="3"/>
    </row>
    <row r="510" ht="12.75">
      <c r="F510" s="3"/>
    </row>
    <row r="511" ht="12.75">
      <c r="F511" s="3"/>
    </row>
    <row r="512" ht="12.75">
      <c r="F512" s="3"/>
    </row>
    <row r="513" ht="12.75">
      <c r="F513" s="3"/>
    </row>
    <row r="514" ht="12.75">
      <c r="F514" s="3"/>
    </row>
    <row r="515" ht="12.75">
      <c r="F515" s="3"/>
    </row>
    <row r="516" ht="12.75">
      <c r="F516" s="3"/>
    </row>
    <row r="517" ht="12.75">
      <c r="F517" s="3"/>
    </row>
    <row r="518" ht="12.75">
      <c r="F518" s="3"/>
    </row>
    <row r="519" ht="12.75">
      <c r="F519" s="3"/>
    </row>
    <row r="520" ht="12.75">
      <c r="F520" s="3"/>
    </row>
    <row r="521" ht="12.75">
      <c r="F521" s="3"/>
    </row>
    <row r="522" ht="12.75">
      <c r="F522" s="3"/>
    </row>
    <row r="523" ht="12.75">
      <c r="F523" s="3"/>
    </row>
    <row r="524" ht="12.75">
      <c r="F524" s="3"/>
    </row>
    <row r="525" ht="12.75">
      <c r="F525" s="3"/>
    </row>
    <row r="526" ht="12.75">
      <c r="F526" s="3"/>
    </row>
    <row r="527" ht="12.75">
      <c r="F527" s="3"/>
    </row>
    <row r="528" ht="12.75">
      <c r="F528" s="3"/>
    </row>
    <row r="529" ht="12.75">
      <c r="F529" s="3"/>
    </row>
    <row r="530" ht="12.75">
      <c r="F530" s="3"/>
    </row>
    <row r="531" ht="12.75">
      <c r="F531" s="3"/>
    </row>
    <row r="532" ht="12.75">
      <c r="F532" s="3"/>
    </row>
    <row r="533" ht="12.75">
      <c r="F533" s="3"/>
    </row>
    <row r="534" ht="12.75">
      <c r="F534" s="3"/>
    </row>
    <row r="535" ht="12.75">
      <c r="F535" s="3"/>
    </row>
    <row r="536" ht="12.75">
      <c r="F536" s="3"/>
    </row>
    <row r="537" ht="12.75">
      <c r="F537" s="3"/>
    </row>
  </sheetData>
  <sheetProtection/>
  <printOptions/>
  <pageMargins left="0.984251968503937" right="0" top="0" bottom="0" header="0" footer="0"/>
  <pageSetup horizontalDpi="360" verticalDpi="360" orientation="landscape" paperSize="9" r:id="rId1"/>
  <rowBreaks count="1" manualBreakCount="1">
    <brk id="3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G63"/>
  <sheetViews>
    <sheetView zoomScalePageLayoutView="0" workbookViewId="0" topLeftCell="A37">
      <selection activeCell="C58" sqref="C58"/>
    </sheetView>
  </sheetViews>
  <sheetFormatPr defaultColWidth="9.140625" defaultRowHeight="12.75"/>
  <cols>
    <col min="1" max="2" width="7.00390625" style="10" customWidth="1"/>
    <col min="3" max="3" width="24.28125" style="0" customWidth="1"/>
    <col min="4" max="4" width="22.421875" style="0" customWidth="1"/>
    <col min="5" max="5" width="26.28125" style="0" customWidth="1"/>
    <col min="6" max="6" width="37.57421875" style="5" bestFit="1" customWidth="1"/>
  </cols>
  <sheetData>
    <row r="1" spans="4:5" ht="15">
      <c r="D1" s="300" t="str">
        <f>Startlist!$F1</f>
        <v> </v>
      </c>
      <c r="E1" s="300"/>
    </row>
    <row r="2" spans="1:7" ht="15.75">
      <c r="A2" s="301" t="str">
        <f>Startlist!$F2</f>
        <v>SILVESTON 48.SAAREMAA RALLI 2015</v>
      </c>
      <c r="B2" s="301"/>
      <c r="C2" s="301"/>
      <c r="D2" s="301"/>
      <c r="E2" s="301"/>
      <c r="F2" s="301"/>
      <c r="G2" s="301"/>
    </row>
    <row r="3" spans="1:7" ht="15">
      <c r="A3" s="300" t="str">
        <f>Startlist!$F3</f>
        <v>09-10 October 2015</v>
      </c>
      <c r="B3" s="300"/>
      <c r="C3" s="300"/>
      <c r="D3" s="300"/>
      <c r="E3" s="300"/>
      <c r="F3" s="300"/>
      <c r="G3" s="300"/>
    </row>
    <row r="4" spans="1:7" ht="15">
      <c r="A4" s="300" t="str">
        <f>Startlist!$F4</f>
        <v>Saaremaa</v>
      </c>
      <c r="B4" s="300"/>
      <c r="C4" s="300"/>
      <c r="D4" s="300"/>
      <c r="E4" s="300"/>
      <c r="F4" s="300"/>
      <c r="G4" s="300"/>
    </row>
    <row r="6" ht="15">
      <c r="A6" s="11" t="s">
        <v>1544</v>
      </c>
    </row>
    <row r="7" spans="1:7" ht="12.75">
      <c r="A7" s="15" t="s">
        <v>1538</v>
      </c>
      <c r="B7" s="12" t="s">
        <v>1521</v>
      </c>
      <c r="C7" s="13" t="s">
        <v>1522</v>
      </c>
      <c r="D7" s="14" t="s">
        <v>1523</v>
      </c>
      <c r="E7" s="13" t="s">
        <v>1526</v>
      </c>
      <c r="F7" s="13" t="s">
        <v>1543</v>
      </c>
      <c r="G7" s="36" t="s">
        <v>1546</v>
      </c>
    </row>
    <row r="8" spans="1:7" ht="15" customHeight="1" hidden="1">
      <c r="A8" s="8"/>
      <c r="B8" s="9"/>
      <c r="C8" s="7"/>
      <c r="D8" s="7"/>
      <c r="E8" s="7"/>
      <c r="F8" s="37"/>
      <c r="G8" s="53"/>
    </row>
    <row r="9" spans="1:7" ht="15" customHeight="1" hidden="1">
      <c r="A9" s="8"/>
      <c r="B9" s="9"/>
      <c r="C9" s="7"/>
      <c r="D9" s="7"/>
      <c r="E9" s="7"/>
      <c r="F9" s="37"/>
      <c r="G9" s="53"/>
    </row>
    <row r="10" spans="1:7" ht="15" customHeight="1">
      <c r="A10" s="8" t="s">
        <v>639</v>
      </c>
      <c r="B10" s="9" t="s">
        <v>1571</v>
      </c>
      <c r="C10" s="7" t="s">
        <v>1696</v>
      </c>
      <c r="D10" s="7" t="s">
        <v>1697</v>
      </c>
      <c r="E10" s="7" t="s">
        <v>1573</v>
      </c>
      <c r="F10" s="37" t="s">
        <v>908</v>
      </c>
      <c r="G10" s="53" t="s">
        <v>640</v>
      </c>
    </row>
    <row r="11" spans="1:7" ht="15" customHeight="1">
      <c r="A11" s="8" t="s">
        <v>641</v>
      </c>
      <c r="B11" s="9" t="s">
        <v>1698</v>
      </c>
      <c r="C11" s="7" t="s">
        <v>1828</v>
      </c>
      <c r="D11" s="7" t="s">
        <v>1829</v>
      </c>
      <c r="E11" s="7" t="s">
        <v>1831</v>
      </c>
      <c r="F11" s="37" t="s">
        <v>623</v>
      </c>
      <c r="G11" s="53" t="s">
        <v>633</v>
      </c>
    </row>
    <row r="12" spans="1:7" ht="15" customHeight="1">
      <c r="A12" s="8" t="s">
        <v>642</v>
      </c>
      <c r="B12" s="9" t="s">
        <v>1571</v>
      </c>
      <c r="C12" s="7" t="s">
        <v>1832</v>
      </c>
      <c r="D12" s="7" t="s">
        <v>1833</v>
      </c>
      <c r="E12" s="7" t="s">
        <v>1834</v>
      </c>
      <c r="F12" s="37" t="s">
        <v>908</v>
      </c>
      <c r="G12" s="53" t="s">
        <v>643</v>
      </c>
    </row>
    <row r="13" spans="1:7" ht="15" customHeight="1">
      <c r="A13" s="8" t="s">
        <v>374</v>
      </c>
      <c r="B13" s="9" t="s">
        <v>1590</v>
      </c>
      <c r="C13" s="7" t="s">
        <v>1836</v>
      </c>
      <c r="D13" s="7" t="s">
        <v>1837</v>
      </c>
      <c r="E13" s="7" t="s">
        <v>1595</v>
      </c>
      <c r="F13" s="37" t="s">
        <v>902</v>
      </c>
      <c r="G13" s="53" t="s">
        <v>375</v>
      </c>
    </row>
    <row r="14" spans="1:7" ht="15" customHeight="1">
      <c r="A14" s="8" t="s">
        <v>644</v>
      </c>
      <c r="B14" s="9" t="s">
        <v>1590</v>
      </c>
      <c r="C14" s="7" t="s">
        <v>1596</v>
      </c>
      <c r="D14" s="7" t="s">
        <v>1597</v>
      </c>
      <c r="E14" s="7" t="s">
        <v>1598</v>
      </c>
      <c r="F14" s="37" t="s">
        <v>908</v>
      </c>
      <c r="G14" s="53" t="s">
        <v>629</v>
      </c>
    </row>
    <row r="15" spans="1:7" ht="15" customHeight="1">
      <c r="A15" s="8" t="s">
        <v>376</v>
      </c>
      <c r="B15" s="9" t="s">
        <v>1579</v>
      </c>
      <c r="C15" s="7" t="s">
        <v>1849</v>
      </c>
      <c r="D15" s="7" t="s">
        <v>1911</v>
      </c>
      <c r="E15" s="7" t="s">
        <v>1598</v>
      </c>
      <c r="F15" s="37" t="s">
        <v>159</v>
      </c>
      <c r="G15" s="53" t="s">
        <v>377</v>
      </c>
    </row>
    <row r="16" spans="1:7" ht="15" customHeight="1">
      <c r="A16" s="8" t="s">
        <v>378</v>
      </c>
      <c r="B16" s="9" t="s">
        <v>1571</v>
      </c>
      <c r="C16" s="7" t="s">
        <v>1725</v>
      </c>
      <c r="D16" s="7" t="s">
        <v>1726</v>
      </c>
      <c r="E16" s="7" t="s">
        <v>1727</v>
      </c>
      <c r="F16" s="37" t="s">
        <v>905</v>
      </c>
      <c r="G16" s="53" t="s">
        <v>379</v>
      </c>
    </row>
    <row r="17" spans="1:7" ht="15" customHeight="1">
      <c r="A17" s="8" t="s">
        <v>380</v>
      </c>
      <c r="B17" s="9" t="s">
        <v>1579</v>
      </c>
      <c r="C17" s="7" t="s">
        <v>1621</v>
      </c>
      <c r="D17" s="7" t="s">
        <v>1622</v>
      </c>
      <c r="E17" s="7" t="s">
        <v>1582</v>
      </c>
      <c r="F17" s="37" t="s">
        <v>282</v>
      </c>
      <c r="G17" s="53" t="s">
        <v>381</v>
      </c>
    </row>
    <row r="18" spans="1:7" ht="15" customHeight="1">
      <c r="A18" s="8" t="s">
        <v>382</v>
      </c>
      <c r="B18" s="9" t="s">
        <v>1579</v>
      </c>
      <c r="C18" s="7" t="s">
        <v>1858</v>
      </c>
      <c r="D18" s="7" t="s">
        <v>1859</v>
      </c>
      <c r="E18" s="7" t="s">
        <v>1582</v>
      </c>
      <c r="F18" s="37" t="s">
        <v>902</v>
      </c>
      <c r="G18" s="53" t="s">
        <v>383</v>
      </c>
    </row>
    <row r="19" spans="1:7" ht="15" customHeight="1">
      <c r="A19" s="8" t="s">
        <v>645</v>
      </c>
      <c r="B19" s="9" t="s">
        <v>1571</v>
      </c>
      <c r="C19" s="7" t="s">
        <v>1862</v>
      </c>
      <c r="D19" s="7" t="s">
        <v>1863</v>
      </c>
      <c r="E19" s="7" t="s">
        <v>1573</v>
      </c>
      <c r="F19" s="37" t="s">
        <v>908</v>
      </c>
      <c r="G19" s="53" t="s">
        <v>643</v>
      </c>
    </row>
    <row r="20" spans="1:7" ht="15" customHeight="1">
      <c r="A20" s="8" t="s">
        <v>1213</v>
      </c>
      <c r="B20" s="9" t="s">
        <v>1559</v>
      </c>
      <c r="C20" s="7" t="s">
        <v>1605</v>
      </c>
      <c r="D20" s="7" t="s">
        <v>1701</v>
      </c>
      <c r="E20" s="7" t="s">
        <v>1570</v>
      </c>
      <c r="F20" s="37" t="s">
        <v>902</v>
      </c>
      <c r="G20" s="53" t="s">
        <v>1214</v>
      </c>
    </row>
    <row r="21" spans="1:7" ht="15" customHeight="1">
      <c r="A21" s="8" t="s">
        <v>384</v>
      </c>
      <c r="B21" s="9" t="s">
        <v>1869</v>
      </c>
      <c r="C21" s="7" t="s">
        <v>1660</v>
      </c>
      <c r="D21" s="7" t="s">
        <v>1661</v>
      </c>
      <c r="E21" s="7" t="s">
        <v>1870</v>
      </c>
      <c r="F21" s="37" t="s">
        <v>280</v>
      </c>
      <c r="G21" s="53" t="s">
        <v>377</v>
      </c>
    </row>
    <row r="22" spans="1:7" ht="15" customHeight="1">
      <c r="A22" s="8" t="s">
        <v>385</v>
      </c>
      <c r="B22" s="9" t="s">
        <v>1590</v>
      </c>
      <c r="C22" s="7" t="s">
        <v>1764</v>
      </c>
      <c r="D22" s="7" t="s">
        <v>1873</v>
      </c>
      <c r="E22" s="7" t="s">
        <v>1595</v>
      </c>
      <c r="F22" s="37" t="s">
        <v>3627</v>
      </c>
      <c r="G22" s="53" t="s">
        <v>386</v>
      </c>
    </row>
    <row r="23" spans="1:7" ht="15" customHeight="1">
      <c r="A23" s="8" t="s">
        <v>2692</v>
      </c>
      <c r="B23" s="9" t="s">
        <v>1571</v>
      </c>
      <c r="C23" s="7" t="s">
        <v>1878</v>
      </c>
      <c r="D23" s="7" t="s">
        <v>1879</v>
      </c>
      <c r="E23" s="7" t="s">
        <v>1727</v>
      </c>
      <c r="F23" s="37" t="s">
        <v>908</v>
      </c>
      <c r="G23" s="53" t="s">
        <v>2693</v>
      </c>
    </row>
    <row r="24" spans="1:7" ht="15" customHeight="1">
      <c r="A24" s="8" t="s">
        <v>387</v>
      </c>
      <c r="B24" s="9" t="s">
        <v>1583</v>
      </c>
      <c r="C24" s="7" t="s">
        <v>1247</v>
      </c>
      <c r="D24" s="7" t="s">
        <v>1248</v>
      </c>
      <c r="E24" s="7" t="s">
        <v>1770</v>
      </c>
      <c r="F24" s="37" t="s">
        <v>269</v>
      </c>
      <c r="G24" s="53" t="s">
        <v>388</v>
      </c>
    </row>
    <row r="25" spans="1:7" ht="15" customHeight="1">
      <c r="A25" s="8" t="s">
        <v>646</v>
      </c>
      <c r="B25" s="9" t="s">
        <v>1583</v>
      </c>
      <c r="C25" s="7" t="s">
        <v>1254</v>
      </c>
      <c r="D25" s="7" t="s">
        <v>1255</v>
      </c>
      <c r="E25" s="7" t="s">
        <v>1257</v>
      </c>
      <c r="F25" s="37" t="s">
        <v>905</v>
      </c>
      <c r="G25" s="53" t="s">
        <v>643</v>
      </c>
    </row>
    <row r="26" spans="1:7" ht="15" customHeight="1">
      <c r="A26" s="8" t="s">
        <v>1215</v>
      </c>
      <c r="B26" s="9" t="s">
        <v>1571</v>
      </c>
      <c r="C26" s="7" t="s">
        <v>1887</v>
      </c>
      <c r="D26" s="7" t="s">
        <v>1958</v>
      </c>
      <c r="E26" s="7" t="s">
        <v>1562</v>
      </c>
      <c r="F26" s="37" t="s">
        <v>905</v>
      </c>
      <c r="G26" s="53" t="s">
        <v>1216</v>
      </c>
    </row>
    <row r="27" spans="1:7" ht="15" customHeight="1">
      <c r="A27" s="8" t="s">
        <v>389</v>
      </c>
      <c r="B27" s="9" t="s">
        <v>1579</v>
      </c>
      <c r="C27" s="7" t="s">
        <v>1623</v>
      </c>
      <c r="D27" s="7" t="s">
        <v>1624</v>
      </c>
      <c r="E27" s="7" t="s">
        <v>1582</v>
      </c>
      <c r="F27" s="37" t="s">
        <v>908</v>
      </c>
      <c r="G27" s="53" t="s">
        <v>383</v>
      </c>
    </row>
    <row r="28" spans="1:7" ht="15" customHeight="1">
      <c r="A28" s="8" t="s">
        <v>2689</v>
      </c>
      <c r="B28" s="9" t="s">
        <v>1625</v>
      </c>
      <c r="C28" s="7" t="s">
        <v>1278</v>
      </c>
      <c r="D28" s="7" t="s">
        <v>1279</v>
      </c>
      <c r="E28" s="7" t="s">
        <v>1281</v>
      </c>
      <c r="F28" s="37" t="s">
        <v>2630</v>
      </c>
      <c r="G28" s="53" t="s">
        <v>2690</v>
      </c>
    </row>
    <row r="29" spans="1:7" ht="15" customHeight="1">
      <c r="A29" s="8" t="s">
        <v>1217</v>
      </c>
      <c r="B29" s="9" t="s">
        <v>1625</v>
      </c>
      <c r="C29" s="7" t="s">
        <v>1283</v>
      </c>
      <c r="D29" s="7" t="s">
        <v>1284</v>
      </c>
      <c r="E29" s="7" t="s">
        <v>1598</v>
      </c>
      <c r="F29" s="37" t="s">
        <v>905</v>
      </c>
      <c r="G29" s="53" t="s">
        <v>1218</v>
      </c>
    </row>
    <row r="30" spans="1:7" ht="15" customHeight="1">
      <c r="A30" s="8" t="s">
        <v>647</v>
      </c>
      <c r="B30" s="9" t="s">
        <v>1590</v>
      </c>
      <c r="C30" s="7" t="s">
        <v>1783</v>
      </c>
      <c r="D30" s="7" t="s">
        <v>1784</v>
      </c>
      <c r="E30" s="7" t="s">
        <v>1286</v>
      </c>
      <c r="F30" s="37" t="s">
        <v>261</v>
      </c>
      <c r="G30" s="53" t="s">
        <v>643</v>
      </c>
    </row>
    <row r="31" spans="1:7" ht="15" customHeight="1">
      <c r="A31" s="8" t="s">
        <v>648</v>
      </c>
      <c r="B31" s="9" t="s">
        <v>1590</v>
      </c>
      <c r="C31" s="7" t="s">
        <v>1291</v>
      </c>
      <c r="D31" s="7" t="s">
        <v>1292</v>
      </c>
      <c r="E31" s="7" t="s">
        <v>1294</v>
      </c>
      <c r="F31" s="37" t="s">
        <v>279</v>
      </c>
      <c r="G31" s="53" t="s">
        <v>643</v>
      </c>
    </row>
    <row r="32" spans="1:7" ht="15" customHeight="1">
      <c r="A32" s="8" t="s">
        <v>3599</v>
      </c>
      <c r="B32" s="9" t="s">
        <v>1583</v>
      </c>
      <c r="C32" s="7" t="s">
        <v>1302</v>
      </c>
      <c r="D32" s="7" t="s">
        <v>1303</v>
      </c>
      <c r="E32" s="7" t="s">
        <v>1582</v>
      </c>
      <c r="F32" s="37" t="s">
        <v>908</v>
      </c>
      <c r="G32" s="53" t="s">
        <v>1220</v>
      </c>
    </row>
    <row r="33" spans="1:7" ht="15" customHeight="1">
      <c r="A33" s="8" t="s">
        <v>390</v>
      </c>
      <c r="B33" s="9" t="s">
        <v>1590</v>
      </c>
      <c r="C33" s="7" t="s">
        <v>1304</v>
      </c>
      <c r="D33" s="7" t="s">
        <v>1305</v>
      </c>
      <c r="E33" s="7" t="s">
        <v>1307</v>
      </c>
      <c r="F33" s="37" t="s">
        <v>279</v>
      </c>
      <c r="G33" s="53" t="s">
        <v>381</v>
      </c>
    </row>
    <row r="34" spans="1:7" ht="15" customHeight="1">
      <c r="A34" s="8" t="s">
        <v>1219</v>
      </c>
      <c r="B34" s="9" t="s">
        <v>1579</v>
      </c>
      <c r="C34" s="7" t="s">
        <v>1320</v>
      </c>
      <c r="D34" s="7" t="s">
        <v>1321</v>
      </c>
      <c r="E34" s="7" t="s">
        <v>1711</v>
      </c>
      <c r="F34" s="37" t="s">
        <v>908</v>
      </c>
      <c r="G34" s="53" t="s">
        <v>1220</v>
      </c>
    </row>
    <row r="35" spans="1:7" ht="15" customHeight="1">
      <c r="A35" s="8" t="s">
        <v>391</v>
      </c>
      <c r="B35" s="9" t="s">
        <v>1590</v>
      </c>
      <c r="C35" s="7" t="s">
        <v>1323</v>
      </c>
      <c r="D35" s="7" t="s">
        <v>1324</v>
      </c>
      <c r="E35" s="7" t="s">
        <v>1326</v>
      </c>
      <c r="F35" s="37" t="s">
        <v>905</v>
      </c>
      <c r="G35" s="53" t="s">
        <v>383</v>
      </c>
    </row>
    <row r="36" spans="1:7" ht="15" customHeight="1">
      <c r="A36" s="8" t="s">
        <v>392</v>
      </c>
      <c r="B36" s="9" t="s">
        <v>1559</v>
      </c>
      <c r="C36" s="7" t="s">
        <v>1328</v>
      </c>
      <c r="D36" s="7" t="s">
        <v>1329</v>
      </c>
      <c r="E36" s="7" t="s">
        <v>1727</v>
      </c>
      <c r="F36" s="37" t="s">
        <v>159</v>
      </c>
      <c r="G36" s="53" t="s">
        <v>393</v>
      </c>
    </row>
    <row r="37" spans="1:7" ht="15" customHeight="1">
      <c r="A37" s="8" t="s">
        <v>1221</v>
      </c>
      <c r="B37" s="9" t="s">
        <v>1571</v>
      </c>
      <c r="C37" s="7" t="s">
        <v>1330</v>
      </c>
      <c r="D37" s="7" t="s">
        <v>1331</v>
      </c>
      <c r="E37" s="7" t="s">
        <v>1333</v>
      </c>
      <c r="F37" s="37" t="s">
        <v>902</v>
      </c>
      <c r="G37" s="53" t="s">
        <v>1222</v>
      </c>
    </row>
    <row r="38" spans="1:7" ht="15" customHeight="1">
      <c r="A38" s="8" t="s">
        <v>649</v>
      </c>
      <c r="B38" s="9" t="s">
        <v>1571</v>
      </c>
      <c r="C38" s="7" t="s">
        <v>1335</v>
      </c>
      <c r="D38" s="7" t="s">
        <v>1336</v>
      </c>
      <c r="E38" s="7" t="s">
        <v>1337</v>
      </c>
      <c r="F38" s="37" t="s">
        <v>626</v>
      </c>
      <c r="G38" s="53" t="s">
        <v>643</v>
      </c>
    </row>
    <row r="39" spans="1:7" ht="15" customHeight="1">
      <c r="A39" s="8" t="s">
        <v>394</v>
      </c>
      <c r="B39" s="9" t="s">
        <v>1579</v>
      </c>
      <c r="C39" s="7" t="s">
        <v>1342</v>
      </c>
      <c r="D39" s="7" t="s">
        <v>1343</v>
      </c>
      <c r="E39" s="7" t="s">
        <v>1641</v>
      </c>
      <c r="F39" s="37" t="s">
        <v>908</v>
      </c>
      <c r="G39" s="53" t="s">
        <v>383</v>
      </c>
    </row>
    <row r="40" spans="1:7" ht="15" customHeight="1">
      <c r="A40" s="8" t="s">
        <v>395</v>
      </c>
      <c r="B40" s="9" t="s">
        <v>1625</v>
      </c>
      <c r="C40" s="7" t="s">
        <v>1626</v>
      </c>
      <c r="D40" s="7" t="s">
        <v>1627</v>
      </c>
      <c r="E40" s="7" t="s">
        <v>1704</v>
      </c>
      <c r="F40" s="37" t="s">
        <v>905</v>
      </c>
      <c r="G40" s="53" t="s">
        <v>388</v>
      </c>
    </row>
    <row r="41" spans="1:7" ht="15" customHeight="1">
      <c r="A41" s="8" t="s">
        <v>396</v>
      </c>
      <c r="B41" s="9" t="s">
        <v>1590</v>
      </c>
      <c r="C41" s="7" t="s">
        <v>1359</v>
      </c>
      <c r="D41" s="7" t="s">
        <v>1360</v>
      </c>
      <c r="E41" s="7" t="s">
        <v>1595</v>
      </c>
      <c r="F41" s="37" t="s">
        <v>905</v>
      </c>
      <c r="G41" s="53" t="s">
        <v>377</v>
      </c>
    </row>
    <row r="42" spans="1:7" ht="15" customHeight="1">
      <c r="A42" s="8" t="s">
        <v>1223</v>
      </c>
      <c r="B42" s="9" t="s">
        <v>1590</v>
      </c>
      <c r="C42" s="7" t="s">
        <v>1362</v>
      </c>
      <c r="D42" s="7" t="s">
        <v>1363</v>
      </c>
      <c r="E42" s="7" t="s">
        <v>1364</v>
      </c>
      <c r="F42" s="37" t="s">
        <v>902</v>
      </c>
      <c r="G42" s="53" t="s">
        <v>1222</v>
      </c>
    </row>
    <row r="43" spans="1:7" ht="15" customHeight="1">
      <c r="A43" s="8" t="s">
        <v>650</v>
      </c>
      <c r="B43" s="9" t="s">
        <v>1625</v>
      </c>
      <c r="C43" s="7" t="s">
        <v>1639</v>
      </c>
      <c r="D43" s="7" t="s">
        <v>1640</v>
      </c>
      <c r="E43" s="7" t="s">
        <v>1598</v>
      </c>
      <c r="F43" s="37" t="s">
        <v>908</v>
      </c>
      <c r="G43" s="53" t="s">
        <v>640</v>
      </c>
    </row>
    <row r="44" spans="1:7" ht="15" customHeight="1">
      <c r="A44" s="8" t="s">
        <v>1224</v>
      </c>
      <c r="B44" s="9" t="s">
        <v>1579</v>
      </c>
      <c r="C44" s="7" t="s">
        <v>1370</v>
      </c>
      <c r="D44" s="7" t="s">
        <v>1371</v>
      </c>
      <c r="E44" s="7" t="s">
        <v>1372</v>
      </c>
      <c r="F44" s="37" t="s">
        <v>902</v>
      </c>
      <c r="G44" s="53" t="s">
        <v>1218</v>
      </c>
    </row>
    <row r="45" spans="1:7" ht="15" customHeight="1">
      <c r="A45" s="8" t="s">
        <v>2691</v>
      </c>
      <c r="B45" s="9" t="s">
        <v>1579</v>
      </c>
      <c r="C45" s="7" t="s">
        <v>1374</v>
      </c>
      <c r="D45" s="7" t="s">
        <v>1375</v>
      </c>
      <c r="E45" s="7" t="s">
        <v>1286</v>
      </c>
      <c r="F45" s="37" t="s">
        <v>908</v>
      </c>
      <c r="G45" s="53" t="s">
        <v>2690</v>
      </c>
    </row>
    <row r="46" spans="1:7" ht="15" customHeight="1">
      <c r="A46" s="8" t="s">
        <v>651</v>
      </c>
      <c r="B46" s="9" t="s">
        <v>1590</v>
      </c>
      <c r="C46" s="7" t="s">
        <v>1376</v>
      </c>
      <c r="D46" s="7" t="s">
        <v>1377</v>
      </c>
      <c r="E46" s="7" t="s">
        <v>1286</v>
      </c>
      <c r="F46" s="37" t="s">
        <v>627</v>
      </c>
      <c r="G46" s="53" t="s">
        <v>640</v>
      </c>
    </row>
    <row r="47" spans="1:7" ht="15" customHeight="1">
      <c r="A47" s="8" t="s">
        <v>1225</v>
      </c>
      <c r="B47" s="9" t="s">
        <v>1625</v>
      </c>
      <c r="C47" s="7" t="s">
        <v>1386</v>
      </c>
      <c r="D47" s="7" t="s">
        <v>1387</v>
      </c>
      <c r="E47" s="7" t="s">
        <v>1389</v>
      </c>
      <c r="F47" s="37" t="s">
        <v>908</v>
      </c>
      <c r="G47" s="53" t="s">
        <v>1226</v>
      </c>
    </row>
    <row r="48" spans="1:7" ht="15" customHeight="1">
      <c r="A48" s="8" t="s">
        <v>1227</v>
      </c>
      <c r="B48" s="9" t="s">
        <v>1571</v>
      </c>
      <c r="C48" s="7" t="s">
        <v>1396</v>
      </c>
      <c r="D48" s="7" t="s">
        <v>1397</v>
      </c>
      <c r="E48" s="7" t="s">
        <v>1576</v>
      </c>
      <c r="F48" s="37" t="s">
        <v>908</v>
      </c>
      <c r="G48" s="53" t="s">
        <v>1228</v>
      </c>
    </row>
    <row r="49" spans="1:7" ht="15" customHeight="1">
      <c r="A49" s="8" t="s">
        <v>397</v>
      </c>
      <c r="B49" s="9" t="s">
        <v>1625</v>
      </c>
      <c r="C49" s="7" t="s">
        <v>1413</v>
      </c>
      <c r="D49" s="7" t="s">
        <v>1414</v>
      </c>
      <c r="E49" s="7" t="s">
        <v>1416</v>
      </c>
      <c r="F49" s="37" t="s">
        <v>902</v>
      </c>
      <c r="G49" s="53" t="s">
        <v>388</v>
      </c>
    </row>
    <row r="50" spans="1:7" ht="15" customHeight="1">
      <c r="A50" s="8" t="s">
        <v>2696</v>
      </c>
      <c r="B50" s="9" t="s">
        <v>1625</v>
      </c>
      <c r="C50" s="7" t="s">
        <v>1417</v>
      </c>
      <c r="D50" s="7" t="s">
        <v>1418</v>
      </c>
      <c r="E50" s="7" t="s">
        <v>1404</v>
      </c>
      <c r="F50" s="37" t="s">
        <v>261</v>
      </c>
      <c r="G50" s="53" t="s">
        <v>2695</v>
      </c>
    </row>
    <row r="51" spans="1:7" ht="15" customHeight="1">
      <c r="A51" s="8" t="s">
        <v>398</v>
      </c>
      <c r="B51" s="9" t="s">
        <v>1590</v>
      </c>
      <c r="C51" s="7" t="s">
        <v>1420</v>
      </c>
      <c r="D51" s="7" t="s">
        <v>1421</v>
      </c>
      <c r="E51" s="7" t="s">
        <v>1315</v>
      </c>
      <c r="F51" s="37" t="s">
        <v>902</v>
      </c>
      <c r="G51" s="53" t="s">
        <v>388</v>
      </c>
    </row>
    <row r="52" spans="1:7" ht="15" customHeight="1">
      <c r="A52" s="8" t="s">
        <v>652</v>
      </c>
      <c r="B52" s="9" t="s">
        <v>1579</v>
      </c>
      <c r="C52" s="7" t="s">
        <v>1422</v>
      </c>
      <c r="D52" s="7" t="s">
        <v>1423</v>
      </c>
      <c r="E52" s="7" t="s">
        <v>1704</v>
      </c>
      <c r="F52" s="37" t="s">
        <v>902</v>
      </c>
      <c r="G52" s="53" t="s">
        <v>640</v>
      </c>
    </row>
    <row r="53" spans="1:7" ht="15" customHeight="1">
      <c r="A53" s="8" t="s">
        <v>399</v>
      </c>
      <c r="B53" s="9" t="s">
        <v>1579</v>
      </c>
      <c r="C53" s="7" t="s">
        <v>1790</v>
      </c>
      <c r="D53" s="7" t="s">
        <v>1791</v>
      </c>
      <c r="E53" s="7" t="s">
        <v>1793</v>
      </c>
      <c r="F53" s="37" t="s">
        <v>281</v>
      </c>
      <c r="G53" s="53" t="s">
        <v>381</v>
      </c>
    </row>
    <row r="54" spans="1:7" ht="15" customHeight="1">
      <c r="A54" s="8" t="s">
        <v>400</v>
      </c>
      <c r="B54" s="9" t="s">
        <v>1625</v>
      </c>
      <c r="C54" s="7" t="s">
        <v>1427</v>
      </c>
      <c r="D54" s="7" t="s">
        <v>1428</v>
      </c>
      <c r="E54" s="7" t="s">
        <v>1295</v>
      </c>
      <c r="F54" s="37" t="s">
        <v>276</v>
      </c>
      <c r="G54" s="53" t="s">
        <v>388</v>
      </c>
    </row>
    <row r="55" spans="1:7" ht="15" customHeight="1">
      <c r="A55" s="8" t="s">
        <v>401</v>
      </c>
      <c r="B55" s="9" t="s">
        <v>1579</v>
      </c>
      <c r="C55" s="7" t="s">
        <v>1434</v>
      </c>
      <c r="D55" s="7" t="s">
        <v>1435</v>
      </c>
      <c r="E55" s="7" t="s">
        <v>1582</v>
      </c>
      <c r="F55" s="37" t="s">
        <v>902</v>
      </c>
      <c r="G55" s="53" t="s">
        <v>383</v>
      </c>
    </row>
    <row r="56" spans="1:7" ht="15" customHeight="1">
      <c r="A56" s="8" t="s">
        <v>653</v>
      </c>
      <c r="B56" s="9" t="s">
        <v>1579</v>
      </c>
      <c r="C56" s="7" t="s">
        <v>1458</v>
      </c>
      <c r="D56" s="7" t="s">
        <v>1459</v>
      </c>
      <c r="E56" s="7" t="s">
        <v>1788</v>
      </c>
      <c r="F56" s="37" t="s">
        <v>279</v>
      </c>
      <c r="G56" s="53" t="s">
        <v>643</v>
      </c>
    </row>
    <row r="57" spans="1:7" ht="15" customHeight="1">
      <c r="A57" s="8" t="s">
        <v>402</v>
      </c>
      <c r="B57" s="9" t="s">
        <v>1647</v>
      </c>
      <c r="C57" s="7" t="s">
        <v>1481</v>
      </c>
      <c r="D57" s="7" t="s">
        <v>1482</v>
      </c>
      <c r="E57" s="7" t="s">
        <v>1709</v>
      </c>
      <c r="F57" s="37" t="s">
        <v>261</v>
      </c>
      <c r="G57" s="53" t="s">
        <v>379</v>
      </c>
    </row>
    <row r="58" spans="1:7" ht="15" customHeight="1">
      <c r="A58" s="8" t="s">
        <v>2694</v>
      </c>
      <c r="B58" s="9" t="s">
        <v>1647</v>
      </c>
      <c r="C58" s="7" t="s">
        <v>1484</v>
      </c>
      <c r="D58" s="7" t="s">
        <v>1485</v>
      </c>
      <c r="E58" s="7" t="s">
        <v>1710</v>
      </c>
      <c r="F58" s="37" t="s">
        <v>905</v>
      </c>
      <c r="G58" s="53" t="s">
        <v>2695</v>
      </c>
    </row>
    <row r="59" spans="1:7" ht="15" customHeight="1">
      <c r="A59" s="8" t="s">
        <v>654</v>
      </c>
      <c r="B59" s="9" t="s">
        <v>1698</v>
      </c>
      <c r="C59" s="7" t="s">
        <v>1486</v>
      </c>
      <c r="D59" s="7" t="s">
        <v>1487</v>
      </c>
      <c r="E59" s="7" t="s">
        <v>1699</v>
      </c>
      <c r="F59" s="37" t="s">
        <v>908</v>
      </c>
      <c r="G59" s="53" t="s">
        <v>643</v>
      </c>
    </row>
    <row r="60" spans="1:7" ht="15" customHeight="1">
      <c r="A60" s="8" t="s">
        <v>655</v>
      </c>
      <c r="B60" s="9" t="s">
        <v>1653</v>
      </c>
      <c r="C60" s="7" t="s">
        <v>1658</v>
      </c>
      <c r="D60" s="7" t="s">
        <v>1807</v>
      </c>
      <c r="E60" s="7" t="s">
        <v>1601</v>
      </c>
      <c r="F60" s="37" t="s">
        <v>908</v>
      </c>
      <c r="G60" s="53" t="s">
        <v>640</v>
      </c>
    </row>
    <row r="61" spans="1:7" ht="15" customHeight="1">
      <c r="A61" s="8" t="s">
        <v>403</v>
      </c>
      <c r="B61" s="9" t="s">
        <v>1653</v>
      </c>
      <c r="C61" s="7" t="s">
        <v>1495</v>
      </c>
      <c r="D61" s="7" t="s">
        <v>1496</v>
      </c>
      <c r="E61" s="7" t="s">
        <v>1601</v>
      </c>
      <c r="F61" s="37" t="s">
        <v>902</v>
      </c>
      <c r="G61" s="53" t="s">
        <v>383</v>
      </c>
    </row>
    <row r="62" spans="1:7" ht="15" customHeight="1">
      <c r="A62" s="8" t="s">
        <v>404</v>
      </c>
      <c r="B62" s="9" t="s">
        <v>1653</v>
      </c>
      <c r="C62" s="7" t="s">
        <v>1501</v>
      </c>
      <c r="D62" s="7" t="s">
        <v>1502</v>
      </c>
      <c r="E62" s="7" t="s">
        <v>1692</v>
      </c>
      <c r="F62" s="37" t="s">
        <v>902</v>
      </c>
      <c r="G62" s="53" t="s">
        <v>388</v>
      </c>
    </row>
    <row r="63" spans="1:7" ht="15" customHeight="1">
      <c r="A63" s="8" t="s">
        <v>405</v>
      </c>
      <c r="B63" s="9" t="s">
        <v>1653</v>
      </c>
      <c r="C63" s="7" t="s">
        <v>1506</v>
      </c>
      <c r="D63" s="7" t="s">
        <v>1664</v>
      </c>
      <c r="E63" s="7" t="s">
        <v>1586</v>
      </c>
      <c r="F63" s="37" t="s">
        <v>3626</v>
      </c>
      <c r="G63" s="53" t="s">
        <v>381</v>
      </c>
    </row>
  </sheetData>
  <sheetProtection/>
  <mergeCells count="4">
    <mergeCell ref="A4:G4"/>
    <mergeCell ref="D1:E1"/>
    <mergeCell ref="A2:G2"/>
    <mergeCell ref="A3:G3"/>
  </mergeCells>
  <printOptions/>
  <pageMargins left="0.984251968503937" right="0" top="0" bottom="0" header="0" footer="0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K42"/>
  <sheetViews>
    <sheetView zoomScalePageLayoutView="0" workbookViewId="0" topLeftCell="A13">
      <selection activeCell="G37" sqref="G37"/>
    </sheetView>
  </sheetViews>
  <sheetFormatPr defaultColWidth="9.140625" defaultRowHeight="12.75"/>
  <cols>
    <col min="1" max="1" width="22.57421875" style="3" customWidth="1"/>
    <col min="2" max="5" width="17.7109375" style="0" customWidth="1"/>
    <col min="6" max="6" width="18.7109375" style="0" bestFit="1" customWidth="1"/>
    <col min="7" max="8" width="19.00390625" style="0" bestFit="1" customWidth="1"/>
    <col min="9" max="11" width="17.7109375" style="0" customWidth="1"/>
  </cols>
  <sheetData>
    <row r="1" spans="5:11" ht="15">
      <c r="E1" s="24"/>
      <c r="I1" s="24" t="str">
        <f>Startlist!$F1</f>
        <v> </v>
      </c>
      <c r="K1" s="24"/>
    </row>
    <row r="2" spans="1:11" ht="15.75">
      <c r="A2" s="301" t="str">
        <f>Startlist!$F2</f>
        <v>SILVESTON 48.SAAREMAA RALLI 2015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</row>
    <row r="3" spans="1:11" ht="15">
      <c r="A3" s="300" t="str">
        <f>Startlist!$F3</f>
        <v>09-10 October 2015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</row>
    <row r="4" spans="1:11" ht="15">
      <c r="A4" s="300" t="str">
        <f>Startlist!$F4</f>
        <v>Saaremaa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</row>
    <row r="6" spans="1:11" ht="15">
      <c r="A6" s="6" t="s">
        <v>1553</v>
      </c>
      <c r="K6" s="293" t="s">
        <v>2581</v>
      </c>
    </row>
    <row r="7" spans="1:11" ht="12.75">
      <c r="A7" s="131" t="s">
        <v>1547</v>
      </c>
      <c r="B7" s="18"/>
      <c r="C7" s="18"/>
      <c r="D7" s="18"/>
      <c r="E7" s="19"/>
      <c r="F7" s="18"/>
      <c r="G7" s="18"/>
      <c r="H7" s="18"/>
      <c r="I7" s="19"/>
      <c r="J7" s="19"/>
      <c r="K7" s="113"/>
    </row>
    <row r="8" spans="1:11" ht="13.5" customHeight="1">
      <c r="A8" s="142"/>
      <c r="B8" s="111" t="s">
        <v>1698</v>
      </c>
      <c r="C8" s="112" t="s">
        <v>1559</v>
      </c>
      <c r="D8" s="112" t="s">
        <v>1653</v>
      </c>
      <c r="E8" s="111" t="s">
        <v>1583</v>
      </c>
      <c r="F8" s="112" t="s">
        <v>1869</v>
      </c>
      <c r="G8" s="112" t="s">
        <v>1625</v>
      </c>
      <c r="H8" s="112" t="s">
        <v>1579</v>
      </c>
      <c r="I8" s="111" t="s">
        <v>1590</v>
      </c>
      <c r="J8" s="111" t="s">
        <v>1571</v>
      </c>
      <c r="K8" s="111" t="s">
        <v>1647</v>
      </c>
    </row>
    <row r="9" spans="1:11" ht="12.75" customHeight="1">
      <c r="A9" s="46" t="s">
        <v>909</v>
      </c>
      <c r="B9" s="45" t="s">
        <v>2072</v>
      </c>
      <c r="C9" s="38" t="s">
        <v>2056</v>
      </c>
      <c r="D9" s="38" t="s">
        <v>2998</v>
      </c>
      <c r="E9" s="38" t="s">
        <v>2879</v>
      </c>
      <c r="F9" s="38" t="s">
        <v>3062</v>
      </c>
      <c r="G9" s="38" t="s">
        <v>3261</v>
      </c>
      <c r="H9" s="38" t="s">
        <v>2119</v>
      </c>
      <c r="I9" s="38" t="s">
        <v>2879</v>
      </c>
      <c r="J9" s="38" t="s">
        <v>2090</v>
      </c>
      <c r="K9" s="38" t="s">
        <v>781</v>
      </c>
    </row>
    <row r="10" spans="1:11" ht="12.75" customHeight="1">
      <c r="A10" s="43" t="s">
        <v>910</v>
      </c>
      <c r="B10" s="40" t="s">
        <v>911</v>
      </c>
      <c r="C10" s="40" t="s">
        <v>912</v>
      </c>
      <c r="D10" s="40" t="s">
        <v>913</v>
      </c>
      <c r="E10" s="40" t="s">
        <v>914</v>
      </c>
      <c r="F10" s="40" t="s">
        <v>915</v>
      </c>
      <c r="G10" s="40" t="s">
        <v>916</v>
      </c>
      <c r="H10" s="40" t="s">
        <v>917</v>
      </c>
      <c r="I10" s="40" t="s">
        <v>914</v>
      </c>
      <c r="J10" s="40" t="s">
        <v>918</v>
      </c>
      <c r="K10" s="40" t="s">
        <v>919</v>
      </c>
    </row>
    <row r="11" spans="1:11" ht="12.75" customHeight="1">
      <c r="A11" s="44" t="s">
        <v>920</v>
      </c>
      <c r="B11" s="42" t="s">
        <v>921</v>
      </c>
      <c r="C11" s="42" t="s">
        <v>922</v>
      </c>
      <c r="D11" s="42" t="s">
        <v>923</v>
      </c>
      <c r="E11" s="42" t="s">
        <v>924</v>
      </c>
      <c r="F11" s="42" t="s">
        <v>925</v>
      </c>
      <c r="G11" s="42" t="s">
        <v>926</v>
      </c>
      <c r="H11" s="42" t="s">
        <v>927</v>
      </c>
      <c r="I11" s="42" t="s">
        <v>928</v>
      </c>
      <c r="J11" s="42" t="s">
        <v>929</v>
      </c>
      <c r="K11" s="42" t="s">
        <v>930</v>
      </c>
    </row>
    <row r="12" spans="1:11" ht="12.75" customHeight="1">
      <c r="A12" s="46" t="s">
        <v>931</v>
      </c>
      <c r="B12" s="45" t="s">
        <v>2073</v>
      </c>
      <c r="C12" s="38" t="s">
        <v>2047</v>
      </c>
      <c r="D12" s="38" t="s">
        <v>2946</v>
      </c>
      <c r="E12" s="38" t="s">
        <v>2880</v>
      </c>
      <c r="F12" s="38" t="s">
        <v>2091</v>
      </c>
      <c r="G12" s="38" t="s">
        <v>3213</v>
      </c>
      <c r="H12" s="38" t="s">
        <v>2841</v>
      </c>
      <c r="I12" s="38" t="s">
        <v>3070</v>
      </c>
      <c r="J12" s="38" t="s">
        <v>2099</v>
      </c>
      <c r="K12" s="38" t="s">
        <v>2930</v>
      </c>
    </row>
    <row r="13" spans="1:11" ht="12.75" customHeight="1">
      <c r="A13" s="43" t="s">
        <v>932</v>
      </c>
      <c r="B13" s="40" t="s">
        <v>933</v>
      </c>
      <c r="C13" s="40" t="s">
        <v>934</v>
      </c>
      <c r="D13" s="40" t="s">
        <v>935</v>
      </c>
      <c r="E13" s="40" t="s">
        <v>936</v>
      </c>
      <c r="F13" s="40" t="s">
        <v>937</v>
      </c>
      <c r="G13" s="40" t="s">
        <v>938</v>
      </c>
      <c r="H13" s="40" t="s">
        <v>939</v>
      </c>
      <c r="I13" s="40" t="s">
        <v>940</v>
      </c>
      <c r="J13" s="40" t="s">
        <v>941</v>
      </c>
      <c r="K13" s="40" t="s">
        <v>942</v>
      </c>
    </row>
    <row r="14" spans="1:11" ht="12.75" customHeight="1">
      <c r="A14" s="44" t="s">
        <v>943</v>
      </c>
      <c r="B14" s="42" t="s">
        <v>921</v>
      </c>
      <c r="C14" s="42" t="s">
        <v>944</v>
      </c>
      <c r="D14" s="42" t="s">
        <v>945</v>
      </c>
      <c r="E14" s="42" t="s">
        <v>924</v>
      </c>
      <c r="F14" s="42" t="s">
        <v>925</v>
      </c>
      <c r="G14" s="42" t="s">
        <v>2697</v>
      </c>
      <c r="H14" s="42" t="s">
        <v>927</v>
      </c>
      <c r="I14" s="42" t="s">
        <v>946</v>
      </c>
      <c r="J14" s="42" t="s">
        <v>947</v>
      </c>
      <c r="K14" s="42" t="s">
        <v>930</v>
      </c>
    </row>
    <row r="15" spans="1:11" ht="12.75" customHeight="1">
      <c r="A15" s="46" t="s">
        <v>948</v>
      </c>
      <c r="B15" s="45" t="s">
        <v>2074</v>
      </c>
      <c r="C15" s="38" t="s">
        <v>2065</v>
      </c>
      <c r="D15" s="38" t="s">
        <v>3006</v>
      </c>
      <c r="E15" s="38" t="s">
        <v>2881</v>
      </c>
      <c r="F15" s="38" t="s">
        <v>3063</v>
      </c>
      <c r="G15" s="38" t="s">
        <v>3126</v>
      </c>
      <c r="H15" s="38" t="s">
        <v>2842</v>
      </c>
      <c r="I15" s="38" t="s">
        <v>2899</v>
      </c>
      <c r="J15" s="38" t="s">
        <v>2092</v>
      </c>
      <c r="K15" s="38" t="s">
        <v>793</v>
      </c>
    </row>
    <row r="16" spans="1:11" ht="12.75" customHeight="1">
      <c r="A16" s="43" t="s">
        <v>949</v>
      </c>
      <c r="B16" s="40" t="s">
        <v>950</v>
      </c>
      <c r="C16" s="40" t="s">
        <v>951</v>
      </c>
      <c r="D16" s="40" t="s">
        <v>952</v>
      </c>
      <c r="E16" s="40" t="s">
        <v>953</v>
      </c>
      <c r="F16" s="40" t="s">
        <v>954</v>
      </c>
      <c r="G16" s="40" t="s">
        <v>955</v>
      </c>
      <c r="H16" s="40" t="s">
        <v>956</v>
      </c>
      <c r="I16" s="40" t="s">
        <v>957</v>
      </c>
      <c r="J16" s="40" t="s">
        <v>958</v>
      </c>
      <c r="K16" s="40" t="s">
        <v>959</v>
      </c>
    </row>
    <row r="17" spans="1:11" ht="12.75" customHeight="1">
      <c r="A17" s="44" t="s">
        <v>960</v>
      </c>
      <c r="B17" s="42" t="s">
        <v>921</v>
      </c>
      <c r="C17" s="42" t="s">
        <v>961</v>
      </c>
      <c r="D17" s="42" t="s">
        <v>962</v>
      </c>
      <c r="E17" s="42" t="s">
        <v>924</v>
      </c>
      <c r="F17" s="42" t="s">
        <v>925</v>
      </c>
      <c r="G17" s="42" t="s">
        <v>963</v>
      </c>
      <c r="H17" s="42" t="s">
        <v>927</v>
      </c>
      <c r="I17" s="42" t="s">
        <v>928</v>
      </c>
      <c r="J17" s="42" t="s">
        <v>929</v>
      </c>
      <c r="K17" s="42" t="s">
        <v>964</v>
      </c>
    </row>
    <row r="18" spans="1:11" ht="12.75" customHeight="1">
      <c r="A18" s="46" t="s">
        <v>656</v>
      </c>
      <c r="B18" s="45" t="s">
        <v>3607</v>
      </c>
      <c r="C18" s="38" t="s">
        <v>3628</v>
      </c>
      <c r="D18" s="38" t="s">
        <v>3533</v>
      </c>
      <c r="E18" s="38" t="s">
        <v>3644</v>
      </c>
      <c r="F18" s="38" t="s">
        <v>2993</v>
      </c>
      <c r="G18" s="38" t="s">
        <v>31</v>
      </c>
      <c r="H18" s="38" t="s">
        <v>3614</v>
      </c>
      <c r="I18" s="38" t="s">
        <v>2861</v>
      </c>
      <c r="J18" s="38" t="s">
        <v>3632</v>
      </c>
      <c r="K18" s="38" t="s">
        <v>181</v>
      </c>
    </row>
    <row r="19" spans="1:11" ht="12.75" customHeight="1">
      <c r="A19" s="43" t="s">
        <v>657</v>
      </c>
      <c r="B19" s="40" t="s">
        <v>658</v>
      </c>
      <c r="C19" s="40" t="s">
        <v>659</v>
      </c>
      <c r="D19" s="40" t="s">
        <v>660</v>
      </c>
      <c r="E19" s="40" t="s">
        <v>661</v>
      </c>
      <c r="F19" s="40" t="s">
        <v>662</v>
      </c>
      <c r="G19" s="40" t="s">
        <v>663</v>
      </c>
      <c r="H19" s="40" t="s">
        <v>664</v>
      </c>
      <c r="I19" s="40" t="s">
        <v>665</v>
      </c>
      <c r="J19" s="40" t="s">
        <v>666</v>
      </c>
      <c r="K19" s="40" t="s">
        <v>667</v>
      </c>
    </row>
    <row r="20" spans="1:11" ht="12.75" customHeight="1">
      <c r="A20" s="44" t="s">
        <v>668</v>
      </c>
      <c r="B20" s="42" t="s">
        <v>921</v>
      </c>
      <c r="C20" s="42" t="s">
        <v>922</v>
      </c>
      <c r="D20" s="42" t="s">
        <v>945</v>
      </c>
      <c r="E20" s="42" t="s">
        <v>924</v>
      </c>
      <c r="F20" s="42" t="s">
        <v>669</v>
      </c>
      <c r="G20" s="42" t="s">
        <v>670</v>
      </c>
      <c r="H20" s="42" t="s">
        <v>671</v>
      </c>
      <c r="I20" s="42" t="s">
        <v>928</v>
      </c>
      <c r="J20" s="42" t="s">
        <v>672</v>
      </c>
      <c r="K20" s="42" t="s">
        <v>930</v>
      </c>
    </row>
    <row r="21" spans="1:11" ht="12.75" customHeight="1">
      <c r="A21" s="46" t="s">
        <v>673</v>
      </c>
      <c r="B21" s="45" t="s">
        <v>3608</v>
      </c>
      <c r="C21" s="38" t="s">
        <v>3629</v>
      </c>
      <c r="D21" s="38" t="s">
        <v>3684</v>
      </c>
      <c r="E21" s="38" t="s">
        <v>3645</v>
      </c>
      <c r="F21" s="38" t="s">
        <v>3669</v>
      </c>
      <c r="G21" s="38" t="s">
        <v>3804</v>
      </c>
      <c r="H21" s="38" t="s">
        <v>3615</v>
      </c>
      <c r="I21" s="38" t="s">
        <v>3642</v>
      </c>
      <c r="J21" s="38" t="s">
        <v>3633</v>
      </c>
      <c r="K21" s="38" t="s">
        <v>2082</v>
      </c>
    </row>
    <row r="22" spans="1:11" ht="12.75" customHeight="1">
      <c r="A22" s="43" t="s">
        <v>674</v>
      </c>
      <c r="B22" s="40" t="s">
        <v>675</v>
      </c>
      <c r="C22" s="40" t="s">
        <v>676</v>
      </c>
      <c r="D22" s="40" t="s">
        <v>677</v>
      </c>
      <c r="E22" s="40" t="s">
        <v>678</v>
      </c>
      <c r="F22" s="40" t="s">
        <v>679</v>
      </c>
      <c r="G22" s="40" t="s">
        <v>680</v>
      </c>
      <c r="H22" s="40" t="s">
        <v>681</v>
      </c>
      <c r="I22" s="40" t="s">
        <v>682</v>
      </c>
      <c r="J22" s="40" t="s">
        <v>683</v>
      </c>
      <c r="K22" s="40" t="s">
        <v>684</v>
      </c>
    </row>
    <row r="23" spans="1:11" ht="12.75" customHeight="1">
      <c r="A23" s="43" t="s">
        <v>685</v>
      </c>
      <c r="B23" s="45" t="s">
        <v>921</v>
      </c>
      <c r="C23" s="42" t="s">
        <v>922</v>
      </c>
      <c r="D23" s="42" t="s">
        <v>686</v>
      </c>
      <c r="E23" s="42" t="s">
        <v>924</v>
      </c>
      <c r="F23" s="42" t="s">
        <v>925</v>
      </c>
      <c r="G23" s="42" t="s">
        <v>670</v>
      </c>
      <c r="H23" s="42" t="s">
        <v>671</v>
      </c>
      <c r="I23" s="42" t="s">
        <v>687</v>
      </c>
      <c r="J23" s="42" t="s">
        <v>672</v>
      </c>
      <c r="K23" s="42" t="s">
        <v>930</v>
      </c>
    </row>
    <row r="24" spans="1:11" ht="12.75" customHeight="1">
      <c r="A24" s="287" t="s">
        <v>688</v>
      </c>
      <c r="B24" s="38" t="s">
        <v>3643</v>
      </c>
      <c r="C24" s="38" t="s">
        <v>3602</v>
      </c>
      <c r="D24" s="38" t="s">
        <v>3763</v>
      </c>
      <c r="E24" s="38" t="s">
        <v>3646</v>
      </c>
      <c r="F24" s="38" t="s">
        <v>3670</v>
      </c>
      <c r="G24" s="38" t="s">
        <v>32</v>
      </c>
      <c r="H24" s="38" t="s">
        <v>3616</v>
      </c>
      <c r="I24" s="38" t="s">
        <v>3753</v>
      </c>
      <c r="J24" s="38" t="s">
        <v>3634</v>
      </c>
      <c r="K24" s="38" t="s">
        <v>182</v>
      </c>
    </row>
    <row r="25" spans="1:11" ht="12.75" customHeight="1">
      <c r="A25" s="288" t="s">
        <v>689</v>
      </c>
      <c r="B25" s="40" t="s">
        <v>690</v>
      </c>
      <c r="C25" s="40" t="s">
        <v>691</v>
      </c>
      <c r="D25" s="40" t="s">
        <v>692</v>
      </c>
      <c r="E25" s="40" t="s">
        <v>693</v>
      </c>
      <c r="F25" s="40" t="s">
        <v>694</v>
      </c>
      <c r="G25" s="40" t="s">
        <v>695</v>
      </c>
      <c r="H25" s="40" t="s">
        <v>696</v>
      </c>
      <c r="I25" s="40" t="s">
        <v>697</v>
      </c>
      <c r="J25" s="40" t="s">
        <v>698</v>
      </c>
      <c r="K25" s="40" t="s">
        <v>699</v>
      </c>
    </row>
    <row r="26" spans="1:11" ht="12.75" customHeight="1">
      <c r="A26" s="288" t="s">
        <v>700</v>
      </c>
      <c r="B26" s="45" t="s">
        <v>701</v>
      </c>
      <c r="C26" s="45" t="s">
        <v>961</v>
      </c>
      <c r="D26" s="45" t="s">
        <v>923</v>
      </c>
      <c r="E26" s="45" t="s">
        <v>924</v>
      </c>
      <c r="F26" s="45" t="s">
        <v>925</v>
      </c>
      <c r="G26" s="45" t="s">
        <v>670</v>
      </c>
      <c r="H26" s="45" t="s">
        <v>671</v>
      </c>
      <c r="I26" s="45" t="s">
        <v>702</v>
      </c>
      <c r="J26" s="45" t="s">
        <v>672</v>
      </c>
      <c r="K26" s="45" t="s">
        <v>930</v>
      </c>
    </row>
    <row r="27" spans="1:11" ht="12.75" customHeight="1">
      <c r="A27" s="289"/>
      <c r="B27" s="42"/>
      <c r="C27" s="42"/>
      <c r="D27" s="42" t="s">
        <v>686</v>
      </c>
      <c r="E27" s="42"/>
      <c r="F27" s="42"/>
      <c r="G27" s="42"/>
      <c r="H27" s="42"/>
      <c r="I27" s="42"/>
      <c r="J27" s="42"/>
      <c r="K27" s="42"/>
    </row>
    <row r="28" spans="1:11" ht="12.75" customHeight="1">
      <c r="A28" s="46" t="s">
        <v>703</v>
      </c>
      <c r="B28" s="45" t="s">
        <v>526</v>
      </c>
      <c r="C28" s="38" t="s">
        <v>406</v>
      </c>
      <c r="D28" s="38" t="s">
        <v>3770</v>
      </c>
      <c r="E28" s="38" t="s">
        <v>427</v>
      </c>
      <c r="F28" s="38" t="s">
        <v>429</v>
      </c>
      <c r="G28" s="38" t="s">
        <v>513</v>
      </c>
      <c r="H28" s="38" t="s">
        <v>418</v>
      </c>
      <c r="I28" s="38" t="s">
        <v>90</v>
      </c>
      <c r="J28" s="38" t="s">
        <v>3655</v>
      </c>
      <c r="K28" s="38" t="s">
        <v>3285</v>
      </c>
    </row>
    <row r="29" spans="1:11" ht="12.75" customHeight="1">
      <c r="A29" s="43" t="s">
        <v>704</v>
      </c>
      <c r="B29" s="40" t="s">
        <v>705</v>
      </c>
      <c r="C29" s="40" t="s">
        <v>706</v>
      </c>
      <c r="D29" s="40" t="s">
        <v>707</v>
      </c>
      <c r="E29" s="40" t="s">
        <v>708</v>
      </c>
      <c r="F29" s="40" t="s">
        <v>709</v>
      </c>
      <c r="G29" s="40" t="s">
        <v>710</v>
      </c>
      <c r="H29" s="40" t="s">
        <v>711</v>
      </c>
      <c r="I29" s="40" t="s">
        <v>712</v>
      </c>
      <c r="J29" s="40" t="s">
        <v>713</v>
      </c>
      <c r="K29" s="40" t="s">
        <v>714</v>
      </c>
    </row>
    <row r="30" spans="1:11" ht="12.75" customHeight="1">
      <c r="A30" s="44" t="s">
        <v>715</v>
      </c>
      <c r="B30" s="42" t="s">
        <v>921</v>
      </c>
      <c r="C30" s="42" t="s">
        <v>922</v>
      </c>
      <c r="D30" s="42" t="s">
        <v>923</v>
      </c>
      <c r="E30" s="42" t="s">
        <v>924</v>
      </c>
      <c r="F30" s="42" t="s">
        <v>925</v>
      </c>
      <c r="G30" s="42" t="s">
        <v>670</v>
      </c>
      <c r="H30" s="42" t="s">
        <v>671</v>
      </c>
      <c r="I30" s="42" t="s">
        <v>928</v>
      </c>
      <c r="J30" s="42" t="s">
        <v>672</v>
      </c>
      <c r="K30" s="42" t="s">
        <v>930</v>
      </c>
    </row>
    <row r="31" spans="1:11" ht="12.75" customHeight="1">
      <c r="A31" s="46" t="s">
        <v>716</v>
      </c>
      <c r="B31" s="45" t="s">
        <v>425</v>
      </c>
      <c r="C31" s="38" t="s">
        <v>411</v>
      </c>
      <c r="D31" s="38" t="s">
        <v>442</v>
      </c>
      <c r="E31" s="38" t="s">
        <v>428</v>
      </c>
      <c r="F31" s="38" t="s">
        <v>430</v>
      </c>
      <c r="G31" s="38" t="s">
        <v>514</v>
      </c>
      <c r="H31" s="38" t="s">
        <v>419</v>
      </c>
      <c r="I31" s="38" t="s">
        <v>3619</v>
      </c>
      <c r="J31" s="38" t="s">
        <v>420</v>
      </c>
      <c r="K31" s="38" t="s">
        <v>589</v>
      </c>
    </row>
    <row r="32" spans="1:11" ht="12.75" customHeight="1">
      <c r="A32" s="43" t="s">
        <v>689</v>
      </c>
      <c r="B32" s="40" t="s">
        <v>717</v>
      </c>
      <c r="C32" s="40" t="s">
        <v>718</v>
      </c>
      <c r="D32" s="40" t="s">
        <v>719</v>
      </c>
      <c r="E32" s="40" t="s">
        <v>720</v>
      </c>
      <c r="F32" s="40" t="s">
        <v>721</v>
      </c>
      <c r="G32" s="40" t="s">
        <v>722</v>
      </c>
      <c r="H32" s="40" t="s">
        <v>723</v>
      </c>
      <c r="I32" s="40" t="s">
        <v>724</v>
      </c>
      <c r="J32" s="40" t="s">
        <v>725</v>
      </c>
      <c r="K32" s="40" t="s">
        <v>726</v>
      </c>
    </row>
    <row r="33" spans="1:11" ht="12.75" customHeight="1">
      <c r="A33" s="44" t="s">
        <v>700</v>
      </c>
      <c r="B33" s="42" t="s">
        <v>701</v>
      </c>
      <c r="C33" s="42" t="s">
        <v>944</v>
      </c>
      <c r="D33" s="42" t="s">
        <v>923</v>
      </c>
      <c r="E33" s="42" t="s">
        <v>924</v>
      </c>
      <c r="F33" s="42" t="s">
        <v>925</v>
      </c>
      <c r="G33" s="42" t="s">
        <v>670</v>
      </c>
      <c r="H33" s="42" t="s">
        <v>671</v>
      </c>
      <c r="I33" s="42" t="s">
        <v>702</v>
      </c>
      <c r="J33" s="42" t="s">
        <v>672</v>
      </c>
      <c r="K33" s="42" t="s">
        <v>727</v>
      </c>
    </row>
    <row r="34" spans="1:11" ht="12.75" customHeight="1">
      <c r="A34" s="46" t="s">
        <v>2582</v>
      </c>
      <c r="B34" s="45" t="s">
        <v>3728</v>
      </c>
      <c r="C34" s="38" t="s">
        <v>3692</v>
      </c>
      <c r="D34" s="38" t="s">
        <v>2131</v>
      </c>
      <c r="E34" s="38" t="s">
        <v>3724</v>
      </c>
      <c r="F34" s="38" t="s">
        <v>2126</v>
      </c>
      <c r="G34" s="38" t="s">
        <v>2241</v>
      </c>
      <c r="H34" s="38" t="s">
        <v>3720</v>
      </c>
      <c r="I34" s="38" t="s">
        <v>2191</v>
      </c>
      <c r="J34" s="38" t="s">
        <v>3707</v>
      </c>
      <c r="K34" s="38" t="s">
        <v>2522</v>
      </c>
    </row>
    <row r="35" spans="1:11" ht="12.75" customHeight="1">
      <c r="A35" s="43" t="s">
        <v>2583</v>
      </c>
      <c r="B35" s="40" t="s">
        <v>2584</v>
      </c>
      <c r="C35" s="40" t="s">
        <v>2585</v>
      </c>
      <c r="D35" s="40" t="s">
        <v>2586</v>
      </c>
      <c r="E35" s="40" t="s">
        <v>2587</v>
      </c>
      <c r="F35" s="40" t="s">
        <v>2588</v>
      </c>
      <c r="G35" s="40" t="s">
        <v>2589</v>
      </c>
      <c r="H35" s="40" t="s">
        <v>2590</v>
      </c>
      <c r="I35" s="40" t="s">
        <v>2591</v>
      </c>
      <c r="J35" s="40" t="s">
        <v>2592</v>
      </c>
      <c r="K35" s="40" t="s">
        <v>2593</v>
      </c>
    </row>
    <row r="36" spans="1:11" ht="12.75" customHeight="1">
      <c r="A36" s="44" t="s">
        <v>2594</v>
      </c>
      <c r="B36" s="42" t="s">
        <v>701</v>
      </c>
      <c r="C36" s="42" t="s">
        <v>922</v>
      </c>
      <c r="D36" s="42" t="s">
        <v>923</v>
      </c>
      <c r="E36" s="42" t="s">
        <v>924</v>
      </c>
      <c r="F36" s="42" t="s">
        <v>925</v>
      </c>
      <c r="G36" s="42" t="s">
        <v>2697</v>
      </c>
      <c r="H36" s="42" t="s">
        <v>671</v>
      </c>
      <c r="I36" s="42" t="s">
        <v>702</v>
      </c>
      <c r="J36" s="42" t="s">
        <v>672</v>
      </c>
      <c r="K36" s="42" t="s">
        <v>727</v>
      </c>
    </row>
    <row r="37" spans="1:11" ht="12.75" customHeight="1">
      <c r="A37" s="46" t="s">
        <v>2595</v>
      </c>
      <c r="B37" s="45" t="s">
        <v>3729</v>
      </c>
      <c r="C37" s="38" t="s">
        <v>3700</v>
      </c>
      <c r="D37" s="38" t="s">
        <v>2132</v>
      </c>
      <c r="E37" s="38" t="s">
        <v>3725</v>
      </c>
      <c r="F37" s="38" t="s">
        <v>2127</v>
      </c>
      <c r="G37" s="38" t="s">
        <v>2314</v>
      </c>
      <c r="H37" s="38" t="s">
        <v>3721</v>
      </c>
      <c r="I37" s="38" t="s">
        <v>2192</v>
      </c>
      <c r="J37" s="38" t="s">
        <v>3708</v>
      </c>
      <c r="K37" s="38" t="s">
        <v>2504</v>
      </c>
    </row>
    <row r="38" spans="1:11" ht="12.75" customHeight="1">
      <c r="A38" s="43" t="s">
        <v>2596</v>
      </c>
      <c r="B38" s="40" t="s">
        <v>2597</v>
      </c>
      <c r="C38" s="40" t="s">
        <v>2598</v>
      </c>
      <c r="D38" s="40" t="s">
        <v>2599</v>
      </c>
      <c r="E38" s="40" t="s">
        <v>2600</v>
      </c>
      <c r="F38" s="40" t="s">
        <v>2601</v>
      </c>
      <c r="G38" s="40" t="s">
        <v>2602</v>
      </c>
      <c r="H38" s="40" t="s">
        <v>2603</v>
      </c>
      <c r="I38" s="40" t="s">
        <v>2604</v>
      </c>
      <c r="J38" s="40" t="s">
        <v>2605</v>
      </c>
      <c r="K38" s="40" t="s">
        <v>2606</v>
      </c>
    </row>
    <row r="39" spans="1:11" ht="12.75" customHeight="1">
      <c r="A39" s="44" t="s">
        <v>2607</v>
      </c>
      <c r="B39" s="42" t="s">
        <v>701</v>
      </c>
      <c r="C39" s="42" t="s">
        <v>944</v>
      </c>
      <c r="D39" s="42" t="s">
        <v>923</v>
      </c>
      <c r="E39" s="42" t="s">
        <v>924</v>
      </c>
      <c r="F39" s="42" t="s">
        <v>925</v>
      </c>
      <c r="G39" s="42" t="s">
        <v>2608</v>
      </c>
      <c r="H39" s="42" t="s">
        <v>671</v>
      </c>
      <c r="I39" s="42" t="s">
        <v>702</v>
      </c>
      <c r="J39" s="42" t="s">
        <v>672</v>
      </c>
      <c r="K39" s="42" t="s">
        <v>964</v>
      </c>
    </row>
    <row r="40" spans="1:11" ht="12.75">
      <c r="A40" s="54"/>
      <c r="B40" s="39"/>
      <c r="C40" s="39"/>
      <c r="D40" s="39"/>
      <c r="E40" s="39"/>
      <c r="F40" s="39"/>
      <c r="G40" s="39"/>
      <c r="H40" s="39"/>
      <c r="I40" s="39"/>
      <c r="J40" s="39"/>
      <c r="K40" s="39"/>
    </row>
    <row r="41" spans="1:11" ht="12.75">
      <c r="A41" s="54" t="s">
        <v>2609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</row>
    <row r="42" spans="1:11" ht="12.75">
      <c r="A42" s="41"/>
      <c r="B42" s="39"/>
      <c r="C42" s="39"/>
      <c r="D42" s="39"/>
      <c r="E42" s="39"/>
      <c r="F42" s="39"/>
      <c r="G42" s="39"/>
      <c r="H42" s="39"/>
      <c r="I42" s="39"/>
      <c r="J42" s="39"/>
      <c r="K42" s="39"/>
    </row>
  </sheetData>
  <sheetProtection/>
  <mergeCells count="3">
    <mergeCell ref="A2:K2"/>
    <mergeCell ref="A3:K3"/>
    <mergeCell ref="A4:K4"/>
  </mergeCells>
  <printOptions/>
  <pageMargins left="0" right="0" top="0" bottom="0" header="0" footer="0"/>
  <pageSetup fitToHeight="1" fitToWidth="1" horizontalDpi="360" verticalDpi="36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D46" sqref="D46"/>
    </sheetView>
  </sheetViews>
  <sheetFormatPr defaultColWidth="9.140625" defaultRowHeight="12.75"/>
  <cols>
    <col min="1" max="1" width="8.7109375" style="3" customWidth="1"/>
    <col min="2" max="2" width="7.00390625" style="3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spans="1:9" ht="15.75">
      <c r="A1" s="301" t="str">
        <f>Startlist!$F2</f>
        <v>SILVESTON 48.SAAREMAA RALLI 2015</v>
      </c>
      <c r="B1" s="301"/>
      <c r="C1" s="301"/>
      <c r="D1" s="301"/>
      <c r="E1" s="301"/>
      <c r="F1" s="301"/>
      <c r="G1" s="301"/>
      <c r="H1" s="301"/>
      <c r="I1" s="301"/>
    </row>
    <row r="2" spans="1:9" ht="15">
      <c r="A2" s="300" t="str">
        <f>Startlist!$F3</f>
        <v>09-10 October 2015</v>
      </c>
      <c r="B2" s="300"/>
      <c r="C2" s="300"/>
      <c r="D2" s="300"/>
      <c r="E2" s="300"/>
      <c r="F2" s="300"/>
      <c r="G2" s="300"/>
      <c r="H2" s="300"/>
      <c r="I2" s="300"/>
    </row>
    <row r="3" spans="1:9" ht="15">
      <c r="A3" s="300" t="str">
        <f>Startlist!$F4</f>
        <v>Saaremaa</v>
      </c>
      <c r="B3" s="300"/>
      <c r="C3" s="300"/>
      <c r="D3" s="300"/>
      <c r="E3" s="300"/>
      <c r="F3" s="300"/>
      <c r="G3" s="300"/>
      <c r="H3" s="300"/>
      <c r="I3" s="300"/>
    </row>
    <row r="5" ht="15">
      <c r="A5" s="11" t="s">
        <v>1545</v>
      </c>
    </row>
    <row r="6" spans="1:9" ht="12.75">
      <c r="A6" s="15" t="s">
        <v>1538</v>
      </c>
      <c r="B6" s="12" t="s">
        <v>1521</v>
      </c>
      <c r="C6" s="13" t="s">
        <v>1522</v>
      </c>
      <c r="D6" s="14" t="s">
        <v>1523</v>
      </c>
      <c r="E6" s="14" t="s">
        <v>1526</v>
      </c>
      <c r="F6" s="13" t="s">
        <v>1541</v>
      </c>
      <c r="G6" s="13" t="s">
        <v>1542</v>
      </c>
      <c r="H6" s="16" t="s">
        <v>1539</v>
      </c>
      <c r="I6" s="17" t="s">
        <v>1540</v>
      </c>
    </row>
    <row r="7" spans="1:10" ht="15" customHeight="1" hidden="1">
      <c r="A7" s="52"/>
      <c r="B7" s="47"/>
      <c r="C7" s="48"/>
      <c r="D7" s="48"/>
      <c r="E7" s="48"/>
      <c r="F7" s="48"/>
      <c r="G7" s="48"/>
      <c r="H7" s="60"/>
      <c r="I7" s="61"/>
      <c r="J7" s="81"/>
    </row>
    <row r="8" spans="1:10" ht="15" customHeight="1" hidden="1">
      <c r="A8" s="52"/>
      <c r="B8" s="47"/>
      <c r="C8" s="48"/>
      <c r="D8" s="48"/>
      <c r="E8" s="48"/>
      <c r="F8" s="48"/>
      <c r="G8" s="48"/>
      <c r="H8" s="60"/>
      <c r="I8" s="61"/>
      <c r="J8" s="81"/>
    </row>
    <row r="9" spans="1:10" ht="15" customHeight="1" hidden="1">
      <c r="A9" s="52"/>
      <c r="B9" s="47"/>
      <c r="C9" s="48"/>
      <c r="D9" s="48"/>
      <c r="E9" s="48"/>
      <c r="F9" s="48"/>
      <c r="G9" s="48"/>
      <c r="H9" s="60"/>
      <c r="I9" s="61"/>
      <c r="J9" s="81"/>
    </row>
    <row r="10" spans="1:10" ht="15" customHeight="1" hidden="1">
      <c r="A10" s="52"/>
      <c r="B10" s="47"/>
      <c r="C10" s="48"/>
      <c r="D10" s="48"/>
      <c r="E10" s="48"/>
      <c r="F10" s="48"/>
      <c r="G10" s="48"/>
      <c r="H10" s="60"/>
      <c r="I10" s="61"/>
      <c r="J10" s="81"/>
    </row>
    <row r="11" spans="1:10" ht="15" customHeight="1" hidden="1">
      <c r="A11" s="52"/>
      <c r="B11" s="47"/>
      <c r="C11" s="48"/>
      <c r="D11" s="48"/>
      <c r="E11" s="48"/>
      <c r="F11" s="48"/>
      <c r="G11" s="48"/>
      <c r="H11" s="60"/>
      <c r="I11" s="61"/>
      <c r="J11" s="81"/>
    </row>
    <row r="12" spans="1:10" ht="15" customHeight="1" hidden="1">
      <c r="A12" s="52"/>
      <c r="B12" s="47"/>
      <c r="C12" s="48"/>
      <c r="D12" s="48"/>
      <c r="E12" s="48"/>
      <c r="F12" s="48"/>
      <c r="G12" s="48"/>
      <c r="H12" s="60"/>
      <c r="I12" s="61"/>
      <c r="J12" s="81"/>
    </row>
    <row r="13" spans="1:10" ht="15" customHeight="1" hidden="1">
      <c r="A13" s="52"/>
      <c r="B13" s="47"/>
      <c r="C13" s="48"/>
      <c r="D13" s="48"/>
      <c r="E13" s="48"/>
      <c r="F13" s="48"/>
      <c r="G13" s="48"/>
      <c r="H13" s="60"/>
      <c r="I13" s="61"/>
      <c r="J13" s="81"/>
    </row>
    <row r="14" spans="1:10" ht="15" customHeight="1" hidden="1">
      <c r="A14" s="52"/>
      <c r="B14" s="47"/>
      <c r="C14" s="48"/>
      <c r="D14" s="48"/>
      <c r="E14" s="48"/>
      <c r="F14" s="48"/>
      <c r="G14" s="48"/>
      <c r="H14" s="60"/>
      <c r="I14" s="61"/>
      <c r="J14" s="81"/>
    </row>
    <row r="15" spans="1:10" ht="15" customHeight="1">
      <c r="A15" s="52" t="s">
        <v>1238</v>
      </c>
      <c r="B15" s="47" t="s">
        <v>1590</v>
      </c>
      <c r="C15" s="48" t="s">
        <v>1291</v>
      </c>
      <c r="D15" s="48" t="s">
        <v>1292</v>
      </c>
      <c r="E15" s="48" t="s">
        <v>1294</v>
      </c>
      <c r="F15" s="48"/>
      <c r="G15" s="48" t="s">
        <v>1071</v>
      </c>
      <c r="H15" s="60" t="s">
        <v>1239</v>
      </c>
      <c r="I15" s="61" t="s">
        <v>1239</v>
      </c>
      <c r="J15" s="81"/>
    </row>
    <row r="16" spans="1:10" ht="15" customHeight="1">
      <c r="A16" s="215" t="s">
        <v>99</v>
      </c>
      <c r="B16" s="216" t="s">
        <v>1559</v>
      </c>
      <c r="C16" s="217" t="s">
        <v>1652</v>
      </c>
      <c r="D16" s="217" t="s">
        <v>1695</v>
      </c>
      <c r="E16" s="217" t="s">
        <v>1570</v>
      </c>
      <c r="F16" s="217" t="s">
        <v>100</v>
      </c>
      <c r="G16" s="217" t="s">
        <v>101</v>
      </c>
      <c r="H16" s="218" t="s">
        <v>3606</v>
      </c>
      <c r="I16" s="219" t="s">
        <v>3606</v>
      </c>
      <c r="J16" s="81"/>
    </row>
    <row r="17" spans="1:10" ht="15" customHeight="1">
      <c r="A17" s="215" t="s">
        <v>2573</v>
      </c>
      <c r="B17" s="216" t="s">
        <v>1590</v>
      </c>
      <c r="C17" s="217" t="s">
        <v>1591</v>
      </c>
      <c r="D17" s="217" t="s">
        <v>1592</v>
      </c>
      <c r="E17" s="217" t="s">
        <v>1595</v>
      </c>
      <c r="F17" s="217" t="s">
        <v>2574</v>
      </c>
      <c r="G17" s="217" t="s">
        <v>1230</v>
      </c>
      <c r="H17" s="218" t="s">
        <v>2907</v>
      </c>
      <c r="I17" s="219" t="s">
        <v>2907</v>
      </c>
      <c r="J17" s="81"/>
    </row>
    <row r="18" spans="1:10" ht="15" customHeight="1">
      <c r="A18" s="215" t="s">
        <v>1229</v>
      </c>
      <c r="B18" s="216" t="s">
        <v>1571</v>
      </c>
      <c r="C18" s="217" t="s">
        <v>1589</v>
      </c>
      <c r="D18" s="217" t="s">
        <v>1694</v>
      </c>
      <c r="E18" s="217" t="s">
        <v>1575</v>
      </c>
      <c r="F18" s="217" t="s">
        <v>1228</v>
      </c>
      <c r="G18" s="217" t="s">
        <v>1230</v>
      </c>
      <c r="H18" s="218" t="s">
        <v>2907</v>
      </c>
      <c r="I18" s="219"/>
      <c r="J18" s="81"/>
    </row>
    <row r="19" spans="1:10" ht="15" customHeight="1">
      <c r="A19" s="278"/>
      <c r="B19" s="279"/>
      <c r="C19" s="81"/>
      <c r="D19" s="81"/>
      <c r="E19" s="81"/>
      <c r="F19" s="81" t="s">
        <v>102</v>
      </c>
      <c r="G19" s="81" t="s">
        <v>103</v>
      </c>
      <c r="H19" s="280" t="s">
        <v>104</v>
      </c>
      <c r="I19" s="281" t="s">
        <v>1066</v>
      </c>
      <c r="J19" s="81"/>
    </row>
    <row r="20" spans="1:10" ht="15" customHeight="1">
      <c r="A20" s="215" t="s">
        <v>105</v>
      </c>
      <c r="B20" s="216" t="s">
        <v>1590</v>
      </c>
      <c r="C20" s="217" t="s">
        <v>1618</v>
      </c>
      <c r="D20" s="217" t="s">
        <v>1619</v>
      </c>
      <c r="E20" s="217" t="s">
        <v>1620</v>
      </c>
      <c r="F20" s="217" t="s">
        <v>102</v>
      </c>
      <c r="G20" s="217" t="s">
        <v>106</v>
      </c>
      <c r="H20" s="218" t="s">
        <v>98</v>
      </c>
      <c r="I20" s="219"/>
      <c r="J20" s="81"/>
    </row>
    <row r="21" spans="1:10" ht="15" customHeight="1">
      <c r="A21" s="278"/>
      <c r="B21" s="279"/>
      <c r="C21" s="81"/>
      <c r="D21" s="81"/>
      <c r="E21" s="81"/>
      <c r="F21" s="81" t="s">
        <v>2575</v>
      </c>
      <c r="G21" s="81" t="s">
        <v>1230</v>
      </c>
      <c r="H21" s="280" t="s">
        <v>2907</v>
      </c>
      <c r="I21" s="281"/>
      <c r="J21" s="81"/>
    </row>
    <row r="22" spans="1:10" ht="15" customHeight="1">
      <c r="A22" s="282"/>
      <c r="B22" s="283"/>
      <c r="C22" s="284"/>
      <c r="D22" s="284"/>
      <c r="E22" s="284"/>
      <c r="F22" s="284" t="s">
        <v>2576</v>
      </c>
      <c r="G22" s="284" t="s">
        <v>1230</v>
      </c>
      <c r="H22" s="285" t="s">
        <v>2907</v>
      </c>
      <c r="I22" s="286" t="s">
        <v>2410</v>
      </c>
      <c r="J22" s="81"/>
    </row>
    <row r="23" spans="1:10" ht="15" customHeight="1">
      <c r="A23" s="278" t="s">
        <v>628</v>
      </c>
      <c r="B23" s="279" t="s">
        <v>1571</v>
      </c>
      <c r="C23" s="81" t="s">
        <v>1875</v>
      </c>
      <c r="D23" s="81" t="s">
        <v>1876</v>
      </c>
      <c r="E23" s="81" t="s">
        <v>1727</v>
      </c>
      <c r="F23" s="81" t="s">
        <v>629</v>
      </c>
      <c r="G23" s="81" t="s">
        <v>103</v>
      </c>
      <c r="H23" s="280" t="s">
        <v>104</v>
      </c>
      <c r="I23" s="281" t="s">
        <v>104</v>
      </c>
      <c r="J23" s="81"/>
    </row>
    <row r="24" spans="1:10" ht="15" customHeight="1">
      <c r="A24" s="215" t="s">
        <v>107</v>
      </c>
      <c r="B24" s="216" t="s">
        <v>1571</v>
      </c>
      <c r="C24" s="217" t="s">
        <v>1878</v>
      </c>
      <c r="D24" s="217" t="s">
        <v>1879</v>
      </c>
      <c r="E24" s="217" t="s">
        <v>1727</v>
      </c>
      <c r="F24" s="217" t="s">
        <v>108</v>
      </c>
      <c r="G24" s="217" t="s">
        <v>1233</v>
      </c>
      <c r="H24" s="218" t="s">
        <v>1066</v>
      </c>
      <c r="I24" s="219"/>
      <c r="J24" s="81"/>
    </row>
    <row r="25" spans="1:10" ht="15" customHeight="1">
      <c r="A25" s="282"/>
      <c r="B25" s="283"/>
      <c r="C25" s="284"/>
      <c r="D25" s="284"/>
      <c r="E25" s="284"/>
      <c r="F25" s="284" t="s">
        <v>629</v>
      </c>
      <c r="G25" s="284" t="s">
        <v>630</v>
      </c>
      <c r="H25" s="285" t="s">
        <v>631</v>
      </c>
      <c r="I25" s="286" t="s">
        <v>522</v>
      </c>
      <c r="J25" s="81"/>
    </row>
    <row r="26" spans="1:10" ht="15" customHeight="1">
      <c r="A26" s="278" t="s">
        <v>1231</v>
      </c>
      <c r="B26" s="279" t="s">
        <v>1571</v>
      </c>
      <c r="C26" s="81" t="s">
        <v>1887</v>
      </c>
      <c r="D26" s="81" t="s">
        <v>1958</v>
      </c>
      <c r="E26" s="81" t="s">
        <v>1562</v>
      </c>
      <c r="F26" s="81" t="s">
        <v>1216</v>
      </c>
      <c r="G26" s="81" t="s">
        <v>1230</v>
      </c>
      <c r="H26" s="280" t="s">
        <v>2907</v>
      </c>
      <c r="I26" s="281" t="s">
        <v>2907</v>
      </c>
      <c r="J26" s="81"/>
    </row>
    <row r="27" spans="1:10" ht="15" customHeight="1">
      <c r="A27" s="215" t="s">
        <v>1232</v>
      </c>
      <c r="B27" s="216" t="s">
        <v>1583</v>
      </c>
      <c r="C27" s="217" t="s">
        <v>1302</v>
      </c>
      <c r="D27" s="217" t="s">
        <v>1303</v>
      </c>
      <c r="E27" s="217" t="s">
        <v>1582</v>
      </c>
      <c r="F27" s="217" t="s">
        <v>1216</v>
      </c>
      <c r="G27" s="217" t="s">
        <v>1233</v>
      </c>
      <c r="H27" s="218" t="s">
        <v>1066</v>
      </c>
      <c r="I27" s="219" t="s">
        <v>1066</v>
      </c>
      <c r="J27" s="81"/>
    </row>
    <row r="28" spans="1:10" ht="15" customHeight="1">
      <c r="A28" s="215" t="s">
        <v>632</v>
      </c>
      <c r="B28" s="216" t="s">
        <v>1590</v>
      </c>
      <c r="C28" s="217" t="s">
        <v>1313</v>
      </c>
      <c r="D28" s="217" t="s">
        <v>1314</v>
      </c>
      <c r="E28" s="217" t="s">
        <v>1315</v>
      </c>
      <c r="F28" s="217" t="s">
        <v>633</v>
      </c>
      <c r="G28" s="217" t="s">
        <v>471</v>
      </c>
      <c r="H28" s="218" t="s">
        <v>472</v>
      </c>
      <c r="I28" s="219" t="s">
        <v>472</v>
      </c>
      <c r="J28" s="81"/>
    </row>
    <row r="29" spans="1:10" ht="15" customHeight="1">
      <c r="A29" s="215" t="s">
        <v>469</v>
      </c>
      <c r="B29" s="216" t="s">
        <v>1590</v>
      </c>
      <c r="C29" s="217" t="s">
        <v>1323</v>
      </c>
      <c r="D29" s="217" t="s">
        <v>1324</v>
      </c>
      <c r="E29" s="217" t="s">
        <v>1326</v>
      </c>
      <c r="F29" s="217" t="s">
        <v>470</v>
      </c>
      <c r="G29" s="217" t="s">
        <v>471</v>
      </c>
      <c r="H29" s="218" t="s">
        <v>472</v>
      </c>
      <c r="I29" s="219" t="s">
        <v>472</v>
      </c>
      <c r="J29" s="81"/>
    </row>
    <row r="30" spans="1:10" ht="15" customHeight="1">
      <c r="A30" s="215" t="s">
        <v>109</v>
      </c>
      <c r="B30" s="216" t="s">
        <v>1559</v>
      </c>
      <c r="C30" s="217" t="s">
        <v>1328</v>
      </c>
      <c r="D30" s="217" t="s">
        <v>1329</v>
      </c>
      <c r="E30" s="217" t="s">
        <v>1727</v>
      </c>
      <c r="F30" s="217" t="s">
        <v>108</v>
      </c>
      <c r="G30" s="217" t="s">
        <v>110</v>
      </c>
      <c r="H30" s="218" t="s">
        <v>77</v>
      </c>
      <c r="I30" s="219" t="s">
        <v>77</v>
      </c>
      <c r="J30" s="81"/>
    </row>
    <row r="31" spans="1:10" ht="15" customHeight="1">
      <c r="A31" s="215" t="s">
        <v>2577</v>
      </c>
      <c r="B31" s="216" t="s">
        <v>1869</v>
      </c>
      <c r="C31" s="217" t="s">
        <v>1353</v>
      </c>
      <c r="D31" s="217" t="s">
        <v>1990</v>
      </c>
      <c r="E31" s="217" t="s">
        <v>1711</v>
      </c>
      <c r="F31" s="217" t="s">
        <v>2574</v>
      </c>
      <c r="G31" s="217" t="s">
        <v>110</v>
      </c>
      <c r="H31" s="218" t="s">
        <v>77</v>
      </c>
      <c r="I31" s="219" t="s">
        <v>77</v>
      </c>
      <c r="J31" s="81"/>
    </row>
    <row r="32" spans="1:10" ht="15" customHeight="1">
      <c r="A32" s="215" t="s">
        <v>473</v>
      </c>
      <c r="B32" s="216" t="s">
        <v>1625</v>
      </c>
      <c r="C32" s="217" t="s">
        <v>1440</v>
      </c>
      <c r="D32" s="217" t="s">
        <v>1441</v>
      </c>
      <c r="E32" s="217" t="s">
        <v>1442</v>
      </c>
      <c r="F32" s="217" t="s">
        <v>470</v>
      </c>
      <c r="G32" s="217" t="s">
        <v>1230</v>
      </c>
      <c r="H32" s="218" t="s">
        <v>2907</v>
      </c>
      <c r="I32" s="219" t="s">
        <v>2907</v>
      </c>
      <c r="J32" s="81"/>
    </row>
    <row r="33" spans="1:10" ht="15" customHeight="1">
      <c r="A33" s="215" t="s">
        <v>111</v>
      </c>
      <c r="B33" s="216" t="s">
        <v>1590</v>
      </c>
      <c r="C33" s="217" t="s">
        <v>1444</v>
      </c>
      <c r="D33" s="217" t="s">
        <v>1445</v>
      </c>
      <c r="E33" s="217" t="s">
        <v>1595</v>
      </c>
      <c r="F33" s="217" t="s">
        <v>112</v>
      </c>
      <c r="G33" s="217" t="s">
        <v>1230</v>
      </c>
      <c r="H33" s="218" t="s">
        <v>2907</v>
      </c>
      <c r="I33" s="219" t="s">
        <v>2907</v>
      </c>
      <c r="J33" s="81"/>
    </row>
    <row r="34" spans="1:10" ht="15" customHeight="1">
      <c r="A34" s="215" t="s">
        <v>474</v>
      </c>
      <c r="B34" s="216" t="s">
        <v>1583</v>
      </c>
      <c r="C34" s="217" t="s">
        <v>1447</v>
      </c>
      <c r="D34" s="217" t="s">
        <v>1448</v>
      </c>
      <c r="E34" s="217" t="s">
        <v>1450</v>
      </c>
      <c r="F34" s="217" t="s">
        <v>108</v>
      </c>
      <c r="G34" s="217" t="s">
        <v>1230</v>
      </c>
      <c r="H34" s="218" t="s">
        <v>2907</v>
      </c>
      <c r="I34" s="219"/>
      <c r="J34" s="81"/>
    </row>
    <row r="35" spans="1:10" ht="15" customHeight="1">
      <c r="A35" s="278"/>
      <c r="B35" s="279"/>
      <c r="C35" s="81"/>
      <c r="D35" s="81"/>
      <c r="E35" s="81"/>
      <c r="F35" s="81" t="s">
        <v>102</v>
      </c>
      <c r="G35" s="81" t="s">
        <v>2578</v>
      </c>
      <c r="H35" s="280" t="s">
        <v>631</v>
      </c>
      <c r="I35" s="281"/>
      <c r="J35" s="81"/>
    </row>
    <row r="36" spans="1:10" ht="15" customHeight="1">
      <c r="A36" s="278"/>
      <c r="B36" s="279"/>
      <c r="C36" s="81"/>
      <c r="D36" s="81"/>
      <c r="E36" s="81"/>
      <c r="F36" s="81" t="s">
        <v>629</v>
      </c>
      <c r="G36" s="81" t="s">
        <v>634</v>
      </c>
      <c r="H36" s="280" t="s">
        <v>635</v>
      </c>
      <c r="I36" s="281"/>
      <c r="J36" s="81"/>
    </row>
    <row r="37" spans="1:10" ht="15" customHeight="1">
      <c r="A37" s="278"/>
      <c r="B37" s="279"/>
      <c r="C37" s="81"/>
      <c r="D37" s="81"/>
      <c r="E37" s="81"/>
      <c r="F37" s="81" t="s">
        <v>636</v>
      </c>
      <c r="G37" s="81" t="s">
        <v>1237</v>
      </c>
      <c r="H37" s="280" t="s">
        <v>868</v>
      </c>
      <c r="I37" s="281"/>
      <c r="J37" s="81"/>
    </row>
    <row r="38" spans="1:10" ht="15" customHeight="1">
      <c r="A38" s="278"/>
      <c r="B38" s="279"/>
      <c r="C38" s="81"/>
      <c r="D38" s="81"/>
      <c r="E38" s="81"/>
      <c r="F38" s="81" t="s">
        <v>633</v>
      </c>
      <c r="G38" s="81" t="s">
        <v>637</v>
      </c>
      <c r="H38" s="280" t="s">
        <v>638</v>
      </c>
      <c r="I38" s="281" t="s">
        <v>2579</v>
      </c>
      <c r="J38" s="81"/>
    </row>
    <row r="39" spans="1:10" ht="15" customHeight="1">
      <c r="A39" s="215" t="s">
        <v>1234</v>
      </c>
      <c r="B39" s="216" t="s">
        <v>1579</v>
      </c>
      <c r="C39" s="217" t="s">
        <v>1458</v>
      </c>
      <c r="D39" s="217" t="s">
        <v>1459</v>
      </c>
      <c r="E39" s="217" t="s">
        <v>1788</v>
      </c>
      <c r="F39" s="217" t="s">
        <v>1235</v>
      </c>
      <c r="G39" s="217" t="s">
        <v>1230</v>
      </c>
      <c r="H39" s="218" t="s">
        <v>2907</v>
      </c>
      <c r="I39" s="219"/>
      <c r="J39" s="81"/>
    </row>
    <row r="40" spans="1:10" ht="15" customHeight="1">
      <c r="A40" s="282"/>
      <c r="B40" s="283"/>
      <c r="C40" s="284"/>
      <c r="D40" s="284"/>
      <c r="E40" s="284"/>
      <c r="F40" s="284" t="s">
        <v>108</v>
      </c>
      <c r="G40" s="284" t="s">
        <v>1230</v>
      </c>
      <c r="H40" s="285" t="s">
        <v>2907</v>
      </c>
      <c r="I40" s="286" t="s">
        <v>868</v>
      </c>
      <c r="J40" s="81"/>
    </row>
    <row r="41" spans="1:10" ht="15" customHeight="1">
      <c r="A41" s="278" t="s">
        <v>113</v>
      </c>
      <c r="B41" s="279" t="s">
        <v>1579</v>
      </c>
      <c r="C41" s="81" t="s">
        <v>1465</v>
      </c>
      <c r="D41" s="81" t="s">
        <v>1466</v>
      </c>
      <c r="E41" s="81" t="s">
        <v>1467</v>
      </c>
      <c r="F41" s="81" t="s">
        <v>102</v>
      </c>
      <c r="G41" s="81" t="s">
        <v>101</v>
      </c>
      <c r="H41" s="280" t="s">
        <v>3606</v>
      </c>
      <c r="I41" s="281" t="s">
        <v>3606</v>
      </c>
      <c r="J41" s="81"/>
    </row>
    <row r="42" spans="1:10" ht="15" customHeight="1">
      <c r="A42" s="215" t="s">
        <v>2580</v>
      </c>
      <c r="B42" s="216" t="s">
        <v>1647</v>
      </c>
      <c r="C42" s="217" t="s">
        <v>1684</v>
      </c>
      <c r="D42" s="217" t="s">
        <v>1685</v>
      </c>
      <c r="E42" s="217" t="s">
        <v>1710</v>
      </c>
      <c r="F42" s="217" t="s">
        <v>2574</v>
      </c>
      <c r="G42" s="217" t="s">
        <v>1237</v>
      </c>
      <c r="H42" s="218" t="s">
        <v>868</v>
      </c>
      <c r="I42" s="219" t="s">
        <v>868</v>
      </c>
      <c r="J42" s="81"/>
    </row>
    <row r="43" spans="1:10" ht="15" customHeight="1">
      <c r="A43" s="52" t="s">
        <v>1236</v>
      </c>
      <c r="B43" s="47" t="s">
        <v>1647</v>
      </c>
      <c r="C43" s="48" t="s">
        <v>1481</v>
      </c>
      <c r="D43" s="48" t="s">
        <v>1482</v>
      </c>
      <c r="E43" s="48" t="s">
        <v>1709</v>
      </c>
      <c r="F43" s="48" t="s">
        <v>1235</v>
      </c>
      <c r="G43" s="48" t="s">
        <v>1237</v>
      </c>
      <c r="H43" s="60" t="s">
        <v>868</v>
      </c>
      <c r="I43" s="61" t="s">
        <v>868</v>
      </c>
      <c r="J43" s="81"/>
    </row>
  </sheetData>
  <sheetProtection/>
  <mergeCells count="3">
    <mergeCell ref="A1:I1"/>
    <mergeCell ref="A2:I2"/>
    <mergeCell ref="A3:I3"/>
  </mergeCells>
  <printOptions/>
  <pageMargins left="0.7874015748031497" right="0" top="0" bottom="0" header="0" footer="0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arvuti</cp:lastModifiedBy>
  <cp:lastPrinted>2015-10-10T17:35:36Z</cp:lastPrinted>
  <dcterms:created xsi:type="dcterms:W3CDTF">2004-09-28T13:23:33Z</dcterms:created>
  <dcterms:modified xsi:type="dcterms:W3CDTF">2015-10-10T18:02:51Z</dcterms:modified>
  <cp:category/>
  <cp:version/>
  <cp:contentType/>
  <cp:contentStatus/>
</cp:coreProperties>
</file>